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3 Week Forecast" sheetId="1" state="visible" r:id="rId1"/>
    <sheet xmlns:r="http://schemas.openxmlformats.org/officeDocument/2006/relationships" name="Monthly Summary" sheetId="2" state="visible" r:id="rId2"/>
    <sheet xmlns:r="http://schemas.openxmlformats.org/officeDocument/2006/relationships" name="How to Use" sheetId="3" state="visible" r:id="rId3"/>
    <sheet xmlns:r="http://schemas.openxmlformats.org/officeDocument/2006/relationships" name="When Cash Is Tight" sheetId="4" state="visible" r:id="rId4"/>
  </sheets>
  <definedNames>
    <definedName name="CashBuffer">'13 Week Forecast'!$B$7</definedName>
  </definedNames>
  <calcPr calcId="124519" fullCalcOnLoad="1"/>
</workbook>
</file>

<file path=xl/styles.xml><?xml version="1.0" encoding="utf-8"?>
<styleSheet xmlns="http://schemas.openxmlformats.org/spreadsheetml/2006/main">
  <numFmts count="3">
    <numFmt numFmtId="164" formatCode="&quot;R&quot; #,##0.00"/>
    <numFmt numFmtId="165" formatCode="DD MMM YYYY"/>
    <numFmt numFmtId="166" formatCode="0.0%"/>
  </numFmts>
  <fonts count="23">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191C4A"/>
      <sz val="10"/>
    </font>
    <font>
      <name val="Arial"/>
      <color rgb="000000FF"/>
      <sz val="10"/>
    </font>
    <font>
      <name val="Arial"/>
      <i val="1"/>
      <color rgb="006B6870"/>
      <sz val="8.5"/>
    </font>
    <font>
      <name val="Arial"/>
      <b val="1"/>
      <color rgb="00FFFFFF"/>
      <sz val="8.5"/>
    </font>
    <font>
      <name val="Arial"/>
      <color rgb="00191C4A"/>
      <sz val="9"/>
    </font>
    <font>
      <name val="Arial"/>
      <color rgb="000000FF"/>
      <sz val="9"/>
    </font>
    <font>
      <name val="Arial"/>
      <b val="1"/>
      <color rgb="00FFFFFF"/>
      <sz val="10"/>
    </font>
    <font>
      <name val="Arial"/>
      <color rgb="00222222"/>
      <sz val="10"/>
    </font>
    <font>
      <name val="Arial"/>
      <color rgb="00191C4A"/>
      <sz val="10"/>
    </font>
    <font>
      <name val="Arial"/>
      <b val="1"/>
      <color rgb="001D9E75"/>
      <sz val="10"/>
    </font>
    <font>
      <name val="Arial"/>
      <b val="1"/>
      <color rgb="00A32D2D"/>
      <sz val="10"/>
    </font>
    <font>
      <name val="Arial"/>
      <b val="1"/>
      <color rgb="00191C4A"/>
      <sz val="11"/>
    </font>
    <font>
      <name val="Arial"/>
      <b val="1"/>
      <color rgb="006B6870"/>
      <sz val="9"/>
    </font>
    <font>
      <name val="Arial"/>
      <b val="1"/>
      <color rgb="00191C4A"/>
      <sz val="9.5"/>
    </font>
    <font>
      <name val="Arial"/>
      <b val="1"/>
      <color rgb="00191C4A"/>
      <sz val="9"/>
    </font>
    <font>
      <name val="Arial"/>
      <b val="1"/>
      <color rgb="00191C4A"/>
      <sz val="10.5"/>
    </font>
    <font>
      <name val="Arial"/>
      <color rgb="00222222"/>
      <sz val="9.5"/>
    </font>
    <font>
      <name val="Arial"/>
      <b val="1"/>
      <color rgb="00D7B428"/>
      <sz val="10"/>
    </font>
  </fonts>
  <fills count="6">
    <fill>
      <patternFill/>
    </fill>
    <fill>
      <patternFill patternType="gray125"/>
    </fill>
    <fill>
      <patternFill patternType="solid">
        <fgColor rgb="00FFFFFF"/>
      </patternFill>
    </fill>
    <fill>
      <patternFill patternType="solid">
        <fgColor rgb="00191C4A"/>
      </patternFill>
    </fill>
    <fill>
      <patternFill patternType="solid">
        <fgColor rgb="00F7F6F2"/>
      </patternFill>
    </fill>
    <fill>
      <patternFill patternType="solid">
        <fgColor rgb="00E8E9F2"/>
      </patternFill>
    </fill>
  </fills>
  <borders count="7">
    <border>
      <left/>
      <right/>
      <top/>
      <bottom/>
      <diagonal/>
    </border>
    <border>
      <bottom style="medium">
        <color rgb="00D7B428"/>
      </bottom>
    </border>
    <border>
      <left style="thin">
        <color rgb="00E0DDD4"/>
      </left>
      <right style="thin">
        <color rgb="00E0DDD4"/>
      </right>
      <top style="thin">
        <color rgb="00E0DDD4"/>
      </top>
      <bottom style="thin">
        <color rgb="00E0DDD4"/>
      </bottom>
    </border>
    <border>
      <left/>
      <right/>
      <top style="thin">
        <color rgb="00E0DDD4"/>
      </top>
      <bottom/>
      <diagonal/>
    </border>
    <border>
      <left/>
      <right style="thin">
        <color rgb="00E0DDD4"/>
      </right>
      <top style="thin">
        <color rgb="00E0DDD4"/>
      </top>
      <bottom/>
      <diagonal/>
    </border>
    <border>
      <left/>
      <right style="thin">
        <color rgb="00E0DDD4"/>
      </right>
      <top style="thin">
        <color rgb="00E0DDD4"/>
      </top>
      <bottom style="thin">
        <color rgb="00E0DDD4"/>
      </bottom>
      <diagonal/>
    </border>
    <border/>
  </borders>
  <cellStyleXfs count="1">
    <xf numFmtId="0" fontId="0" fillId="0" borderId="0"/>
  </cellStyleXfs>
  <cellXfs count="47">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0" borderId="0" applyAlignment="1" pivotButton="0" quotePrefix="0" xfId="0">
      <alignment vertical="center" indent="1"/>
    </xf>
    <xf numFmtId="164" fontId="6" fillId="2" borderId="2" applyAlignment="1" pivotButton="0" quotePrefix="0" xfId="0">
      <alignment horizontal="right" vertical="center" indent="1"/>
    </xf>
    <xf numFmtId="0" fontId="0" fillId="0" borderId="5" pivotButton="0" quotePrefix="0" xfId="0"/>
    <xf numFmtId="0" fontId="7" fillId="0" borderId="0" applyAlignment="1" pivotButton="0" quotePrefix="0" xfId="0">
      <alignment vertical="center" wrapText="1" indent="1"/>
    </xf>
    <xf numFmtId="0" fontId="7" fillId="0" borderId="0" applyAlignment="1" pivotButton="0" quotePrefix="0" xfId="0">
      <alignment vertical="top" wrapText="1" indent="1"/>
    </xf>
    <xf numFmtId="0" fontId="8" fillId="3" borderId="2" applyAlignment="1" pivotButton="0" quotePrefix="0" xfId="0">
      <alignment horizontal="center" vertical="center" wrapText="1"/>
    </xf>
    <xf numFmtId="165" fontId="6" fillId="2" borderId="2" applyAlignment="1" pivotButton="0" quotePrefix="0" xfId="0">
      <alignment horizontal="center" vertical="center"/>
    </xf>
    <xf numFmtId="165" fontId="9" fillId="4" borderId="2" applyAlignment="1" pivotButton="0" quotePrefix="0" xfId="0">
      <alignment horizontal="center" vertical="center" indent="1"/>
    </xf>
    <xf numFmtId="0" fontId="10" fillId="2" borderId="2" applyAlignment="1" pivotButton="0" quotePrefix="0" xfId="0">
      <alignment horizontal="center" vertical="center"/>
    </xf>
    <xf numFmtId="0" fontId="11" fillId="3" borderId="6" applyAlignment="1" pivotButton="0" quotePrefix="0" xfId="0">
      <alignment vertical="center" indent="1"/>
    </xf>
    <xf numFmtId="0" fontId="0" fillId="3" borderId="6" pivotButton="0" quotePrefix="0" xfId="0"/>
    <xf numFmtId="0" fontId="12" fillId="0" borderId="0" applyAlignment="1" pivotButton="0" quotePrefix="0" xfId="0">
      <alignment vertical="center" indent="2"/>
    </xf>
    <xf numFmtId="164" fontId="13" fillId="4" borderId="2" applyAlignment="1" pivotButton="0" quotePrefix="0" xfId="0">
      <alignment horizontal="right" vertical="center" indent="1"/>
    </xf>
    <xf numFmtId="0" fontId="14" fillId="5" borderId="0" applyAlignment="1" pivotButton="0" quotePrefix="0" xfId="0">
      <alignment vertical="center" indent="1"/>
    </xf>
    <xf numFmtId="164" fontId="14" fillId="5" borderId="2" applyAlignment="1" pivotButton="0" quotePrefix="0" xfId="0">
      <alignment horizontal="right" vertical="center" indent="1"/>
    </xf>
    <xf numFmtId="0" fontId="0" fillId="5" borderId="0" pivotButton="0" quotePrefix="0" xfId="0"/>
    <xf numFmtId="0" fontId="15" fillId="5" borderId="0" applyAlignment="1" pivotButton="0" quotePrefix="0" xfId="0">
      <alignment vertical="center" indent="1"/>
    </xf>
    <xf numFmtId="164" fontId="15" fillId="5" borderId="2" applyAlignment="1" pivotButton="0" quotePrefix="0" xfId="0">
      <alignment horizontal="right" vertical="center" indent="1"/>
    </xf>
    <xf numFmtId="0" fontId="5" fillId="4" borderId="0" applyAlignment="1" pivotButton="0" quotePrefix="0" xfId="0">
      <alignment vertical="center" indent="1"/>
    </xf>
    <xf numFmtId="164" fontId="5" fillId="4" borderId="2" applyAlignment="1" pivotButton="0" quotePrefix="0" xfId="0">
      <alignment horizontal="right" vertical="center" indent="1"/>
    </xf>
    <xf numFmtId="0" fontId="7" fillId="4" borderId="0" applyAlignment="1" pivotButton="0" quotePrefix="0" xfId="0">
      <alignment vertical="center" wrapText="1" indent="1"/>
    </xf>
    <xf numFmtId="0" fontId="16" fillId="5" borderId="0" applyAlignment="1" pivotButton="0" quotePrefix="0" xfId="0">
      <alignment vertical="center" indent="1"/>
    </xf>
    <xf numFmtId="164" fontId="16" fillId="5" borderId="2" applyAlignment="1" pivotButton="0" quotePrefix="0" xfId="0">
      <alignment horizontal="right" vertical="center" indent="1"/>
    </xf>
    <xf numFmtId="0" fontId="7" fillId="5" borderId="0" applyAlignment="1" pivotButton="0" quotePrefix="0" xfId="0">
      <alignment vertical="center" wrapText="1" indent="1"/>
    </xf>
    <xf numFmtId="0" fontId="17" fillId="4" borderId="0" applyAlignment="1" pivotButton="0" quotePrefix="0" xfId="0">
      <alignment vertical="center" indent="1"/>
    </xf>
    <xf numFmtId="164" fontId="17" fillId="4" borderId="2" applyAlignment="1" pivotButton="0" quotePrefix="0" xfId="0">
      <alignment horizontal="right" vertical="center" indent="1"/>
    </xf>
    <xf numFmtId="0" fontId="0" fillId="4" borderId="0" pivotButton="0" quotePrefix="0" xfId="0"/>
    <xf numFmtId="0" fontId="18" fillId="4" borderId="0" applyAlignment="1" pivotButton="0" quotePrefix="0" xfId="0">
      <alignment vertical="center" indent="1"/>
    </xf>
    <xf numFmtId="164" fontId="18" fillId="4" borderId="2" applyAlignment="1" pivotButton="0" quotePrefix="0" xfId="0">
      <alignment horizontal="right" vertical="center" indent="1"/>
    </xf>
    <xf numFmtId="0" fontId="19" fillId="4" borderId="0" applyAlignment="1" pivotButton="0" quotePrefix="0" xfId="0">
      <alignment vertical="center" indent="1"/>
    </xf>
    <xf numFmtId="0" fontId="19" fillId="4" borderId="2" applyAlignment="1" pivotButton="0" quotePrefix="0" xfId="0">
      <alignment horizontal="center" vertical="center" indent="1"/>
    </xf>
    <xf numFmtId="0" fontId="20" fillId="5" borderId="0" applyAlignment="1" pivotButton="0" quotePrefix="0" xfId="0">
      <alignment vertical="center" indent="1"/>
    </xf>
    <xf numFmtId="164" fontId="20" fillId="5" borderId="2" applyAlignment="1" pivotButton="0" quotePrefix="0" xfId="0">
      <alignment horizontal="right" vertical="center" indent="1"/>
    </xf>
    <xf numFmtId="3" fontId="13" fillId="4" borderId="2" applyAlignment="1" pivotButton="0" quotePrefix="0" xfId="0">
      <alignment horizontal="right" vertical="center" indent="1"/>
    </xf>
    <xf numFmtId="4" fontId="13" fillId="4" borderId="2" applyAlignment="1" pivotButton="0" quotePrefix="0" xfId="0">
      <alignment horizontal="right" vertical="center" indent="1"/>
    </xf>
    <xf numFmtId="166" fontId="13" fillId="4" borderId="2" applyAlignment="1" pivotButton="0" quotePrefix="0" xfId="0">
      <alignment horizontal="right" vertical="center" indent="1"/>
    </xf>
    <xf numFmtId="0" fontId="12" fillId="0" borderId="0" applyAlignment="1" pivotButton="0" quotePrefix="0" xfId="0">
      <alignment vertical="top" wrapText="1" indent="1"/>
    </xf>
    <xf numFmtId="0" fontId="3" fillId="0" borderId="0" applyAlignment="1" pivotButton="0" quotePrefix="0" xfId="0">
      <alignment vertical="center" indent="1"/>
    </xf>
    <xf numFmtId="0" fontId="21" fillId="0" borderId="0" applyAlignment="1" pivotButton="0" quotePrefix="0" xfId="0">
      <alignment vertical="top" wrapText="1" indent="1"/>
    </xf>
    <xf numFmtId="0" fontId="22" fillId="0" borderId="0" applyAlignment="1" pivotButton="0" quotePrefix="0" xfId="0">
      <alignment horizontal="center" vertical="top"/>
    </xf>
  </cellXfs>
  <cellStyles count="1">
    <cellStyle name="Normal" xfId="0" builtinId="0" hidden="0"/>
  </cellStyles>
  <dxfs count="6">
    <dxf>
      <font>
        <name val="Arial"/>
        <b val="1"/>
        <color rgb="00A32D2D"/>
        <sz val="11"/>
      </font>
      <fill>
        <patternFill patternType="solid">
          <fgColor rgb="00F6E5E5"/>
        </patternFill>
      </fill>
    </dxf>
    <dxf>
      <font>
        <name val="Arial"/>
        <b val="1"/>
        <color rgb="00C4830A"/>
        <sz val="11"/>
      </font>
      <fill>
        <patternFill patternType="solid">
          <fgColor rgb="00FBF1DC"/>
        </patternFill>
      </fill>
    </dxf>
    <dxf>
      <font>
        <name val="Arial"/>
        <b val="1"/>
        <color rgb="001D9E75"/>
        <sz val="11"/>
      </font>
      <fill>
        <patternFill patternType="solid">
          <fgColor rgb="00E4F3EC"/>
        </patternFill>
      </fill>
    </dxf>
    <dxf>
      <font>
        <name val="Arial"/>
        <b val="1"/>
        <color rgb="00A32D2D"/>
        <sz val="9"/>
      </font>
      <fill>
        <patternFill patternType="solid">
          <fgColor rgb="00F6E5E5"/>
        </patternFill>
      </fill>
    </dxf>
    <dxf>
      <font>
        <name val="Arial"/>
        <b val="1"/>
        <color rgb="00C4830A"/>
        <sz val="9"/>
      </font>
      <fill>
        <patternFill patternType="solid">
          <fgColor rgb="00FBF1DC"/>
        </patternFill>
      </fill>
    </dxf>
    <dxf>
      <font>
        <name val="Arial"/>
        <b val="1"/>
        <color rgb="001D9E75"/>
        <sz val="9"/>
      </font>
      <fill>
        <patternFill patternType="solid">
          <fgColor rgb="00E4F3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P54"/>
  <sheetViews>
    <sheetView showGridLines="0" workbookViewId="0">
      <pane xSplit="1" ySplit="9" topLeftCell="B10" activePane="bottomRight" state="frozen"/>
      <selection pane="topRight"/>
      <selection pane="bottomLeft"/>
      <selection pane="bottomRight"/>
      <selection pane="bottomLeft"/>
      <selection pane="bottomRight" activeCell="A1" sqref="A1"/>
    </sheetView>
  </sheetViews>
  <sheetFormatPr baseColWidth="8" defaultRowHeight="15"/>
  <cols>
    <col width="38" customWidth="1" min="1" max="1"/>
    <col width="11.5" customWidth="1" min="2" max="2"/>
    <col width="11.5" customWidth="1" min="3" max="3"/>
    <col width="11.5" customWidth="1" min="4" max="4"/>
    <col width="11.5" customWidth="1" min="5" max="5"/>
    <col width="11.5" customWidth="1" min="6" max="6"/>
    <col width="11.5" customWidth="1" min="7" max="7"/>
    <col width="11.5" customWidth="1" min="8" max="8"/>
    <col width="11.5" customWidth="1" min="9" max="9"/>
    <col width="11.5" customWidth="1" min="10" max="10"/>
    <col width="11.5" customWidth="1" min="11" max="11"/>
    <col width="11.5" customWidth="1" min="12" max="12"/>
    <col width="11.5" customWidth="1" min="13" max="13"/>
    <col width="11.5" customWidth="1" min="14" max="14"/>
    <col width="14" customWidth="1" min="15" max="15"/>
    <col width="38" customWidth="1" min="16" max="16"/>
  </cols>
  <sheetData>
    <row r="1" ht="26" customHeight="1">
      <c r="A1" s="1" t="inlineStr">
        <is>
          <t>THIRTEEN WEEK CASH FLOW FORECAST</t>
        </is>
      </c>
    </row>
    <row r="2" ht="14" customHeight="1">
      <c r="A2" s="2" t="inlineStr">
        <is>
          <t>Thirteen weeks is one quarter, which is far enough ahead to fix a problem and near enough to guess well. Roll it forward every week.</t>
        </is>
      </c>
    </row>
    <row r="3" ht="4" customHeight="1">
      <c r="A3" s="3" t="n"/>
      <c r="B3" s="3" t="n"/>
      <c r="C3" s="3" t="n"/>
      <c r="D3" s="3" t="n"/>
      <c r="E3" s="3" t="n"/>
      <c r="F3" s="3" t="n"/>
      <c r="G3" s="3" t="n"/>
      <c r="H3" s="3" t="n"/>
      <c r="I3" s="3" t="n"/>
      <c r="J3" s="3" t="n"/>
      <c r="K3" s="3" t="n"/>
      <c r="L3" s="3" t="n"/>
      <c r="M3" s="3" t="n"/>
      <c r="N3" s="3" t="n"/>
      <c r="O3" s="3" t="n"/>
      <c r="P3" s="3" t="n"/>
    </row>
    <row r="4" ht="15" customHeight="1">
      <c r="A4" s="4" t="inlineStr">
        <is>
          <t>[YOUR COMPANY NAME]</t>
        </is>
      </c>
      <c r="O4" s="5" t="inlineStr">
        <is>
          <t>[ Insert your logo in the space above ]</t>
        </is>
      </c>
    </row>
    <row r="5" ht="15" customHeight="1">
      <c r="A5" s="6" t="inlineStr">
        <is>
          <t>Reg No: [XXXX/XXXXXX/XX]</t>
        </is>
      </c>
      <c r="O5" s="5" t="inlineStr">
        <is>
          <t>VAT No: [4XXXXXXXXX] (if VAT registered)</t>
        </is>
      </c>
    </row>
    <row r="6" ht="15" customHeight="1">
      <c r="A6" s="6" t="inlineStr">
        <is>
          <t>[email@yourbusiness.co.za]</t>
        </is>
      </c>
      <c r="O6" s="5" t="inlineStr">
        <is>
          <t>[+27 XX XXX XXXX]</t>
        </is>
      </c>
    </row>
    <row r="7" ht="28" customHeight="1">
      <c r="A7" s="7" t="inlineStr">
        <is>
          <t>Minimum cash buffer</t>
        </is>
      </c>
      <c r="B7" s="8" t="n"/>
      <c r="C7" s="9" t="n"/>
      <c r="D7" s="10" t="inlineStr">
        <is>
          <t>The least you are willing to have in the bank. A good starting point is four weeks of your cash out. The closing balance row turns red below this figure and amber within 20 percent of it.</t>
        </is>
      </c>
    </row>
    <row r="8" ht="17.5" customHeight="1">
      <c r="A8" s="11" t="inlineStr">
        <is>
          <t>Note: How to use this sheet: type only in the white cells, which show in blue text. The shaded cells work themselves out, so leave them alone. Notes in grey italic are guidance and can be deleted before you send the document.</t>
        </is>
      </c>
    </row>
    <row r="9" ht="26" customHeight="1">
      <c r="A9" s="12" t="inlineStr">
        <is>
          <t>CATEGORY</t>
        </is>
      </c>
      <c r="B9" s="12" t="inlineStr">
        <is>
          <t>WEEK 1</t>
        </is>
      </c>
      <c r="C9" s="12" t="inlineStr">
        <is>
          <t>WEEK 2</t>
        </is>
      </c>
      <c r="D9" s="12" t="inlineStr">
        <is>
          <t>WEEK 3</t>
        </is>
      </c>
      <c r="E9" s="12" t="inlineStr">
        <is>
          <t>WEEK 4</t>
        </is>
      </c>
      <c r="F9" s="12" t="inlineStr">
        <is>
          <t>WEEK 5</t>
        </is>
      </c>
      <c r="G9" s="12" t="inlineStr">
        <is>
          <t>WEEK 6</t>
        </is>
      </c>
      <c r="H9" s="12" t="inlineStr">
        <is>
          <t>WEEK 7</t>
        </is>
      </c>
      <c r="I9" s="12" t="inlineStr">
        <is>
          <t>WEEK 8</t>
        </is>
      </c>
      <c r="J9" s="12" t="inlineStr">
        <is>
          <t>WEEK 9</t>
        </is>
      </c>
      <c r="K9" s="12" t="inlineStr">
        <is>
          <t>WEEK 10</t>
        </is>
      </c>
      <c r="L9" s="12" t="inlineStr">
        <is>
          <t>WEEK 11</t>
        </is>
      </c>
      <c r="M9" s="12" t="inlineStr">
        <is>
          <t>WEEK 12</t>
        </is>
      </c>
      <c r="N9" s="12" t="inlineStr">
        <is>
          <t>WEEK 13</t>
        </is>
      </c>
      <c r="O9" s="12" t="inlineStr">
        <is>
          <t>13 WEEK TOTAL</t>
        </is>
      </c>
      <c r="P9" s="12" t="inlineStr">
        <is>
          <t>NOTES</t>
        </is>
      </c>
    </row>
    <row r="10" ht="28" customHeight="1">
      <c r="A10" s="7" t="inlineStr">
        <is>
          <t>Week starting</t>
        </is>
      </c>
      <c r="B10" s="13" t="n"/>
      <c r="C10" s="14">
        <f>IF(B10="","",B10+7)</f>
        <v/>
      </c>
      <c r="D10" s="14">
        <f>IF(C10="","",C10+7)</f>
        <v/>
      </c>
      <c r="E10" s="14">
        <f>IF(D10="","",D10+7)</f>
        <v/>
      </c>
      <c r="F10" s="14">
        <f>IF(E10="","",E10+7)</f>
        <v/>
      </c>
      <c r="G10" s="14">
        <f>IF(F10="","",F10+7)</f>
        <v/>
      </c>
      <c r="H10" s="14">
        <f>IF(G10="","",G10+7)</f>
        <v/>
      </c>
      <c r="I10" s="14">
        <f>IF(H10="","",H10+7)</f>
        <v/>
      </c>
      <c r="J10" s="14">
        <f>IF(I10="","",I10+7)</f>
        <v/>
      </c>
      <c r="K10" s="14">
        <f>IF(J10="","",J10+7)</f>
        <v/>
      </c>
      <c r="L10" s="14">
        <f>IF(K10="","",K10+7)</f>
        <v/>
      </c>
      <c r="M10" s="14">
        <f>IF(L10="","",L10+7)</f>
        <v/>
      </c>
      <c r="N10" s="14">
        <f>IF(M10="","",M10+7)</f>
        <v/>
      </c>
      <c r="P10" s="10" t="inlineStr">
        <is>
          <t>Type the Monday of week 1. The rest fill in themselves.</t>
        </is>
      </c>
    </row>
    <row r="11" ht="39.5" customHeight="1">
      <c r="A11" s="7" t="inlineStr">
        <is>
          <t>Forecast or actual</t>
        </is>
      </c>
      <c r="B11" s="15" t="inlineStr">
        <is>
          <t>Forecast</t>
        </is>
      </c>
      <c r="C11" s="15" t="inlineStr">
        <is>
          <t>Forecast</t>
        </is>
      </c>
      <c r="D11" s="15" t="inlineStr">
        <is>
          <t>Forecast</t>
        </is>
      </c>
      <c r="E11" s="15" t="inlineStr">
        <is>
          <t>Forecast</t>
        </is>
      </c>
      <c r="F11" s="15" t="inlineStr">
        <is>
          <t>Forecast</t>
        </is>
      </c>
      <c r="G11" s="15" t="inlineStr">
        <is>
          <t>Forecast</t>
        </is>
      </c>
      <c r="H11" s="15" t="inlineStr">
        <is>
          <t>Forecast</t>
        </is>
      </c>
      <c r="I11" s="15" t="inlineStr">
        <is>
          <t>Forecast</t>
        </is>
      </c>
      <c r="J11" s="15" t="inlineStr">
        <is>
          <t>Forecast</t>
        </is>
      </c>
      <c r="K11" s="15" t="inlineStr">
        <is>
          <t>Forecast</t>
        </is>
      </c>
      <c r="L11" s="15" t="inlineStr">
        <is>
          <t>Forecast</t>
        </is>
      </c>
      <c r="M11" s="15" t="inlineStr">
        <is>
          <t>Forecast</t>
        </is>
      </c>
      <c r="N11" s="15" t="inlineStr">
        <is>
          <t>Forecast</t>
        </is>
      </c>
      <c r="P11" s="10" t="inlineStr">
        <is>
          <t>Switch a week to Actual once the money has moved. The Monthly Summary counts how many weeks you have brought up to date.</t>
        </is>
      </c>
    </row>
    <row r="12" ht="22" customHeight="1">
      <c r="A12" s="16" t="inlineStr">
        <is>
          <t>OPENING BALANCE</t>
        </is>
      </c>
      <c r="B12" s="17" t="n"/>
      <c r="C12" s="17" t="n"/>
      <c r="D12" s="17" t="n"/>
      <c r="E12" s="17" t="n"/>
      <c r="F12" s="17" t="n"/>
      <c r="G12" s="17" t="n"/>
      <c r="H12" s="17" t="n"/>
      <c r="I12" s="17" t="n"/>
      <c r="J12" s="17" t="n"/>
      <c r="K12" s="17" t="n"/>
      <c r="L12" s="17" t="n"/>
      <c r="M12" s="17" t="n"/>
      <c r="N12" s="17" t="n"/>
      <c r="O12" s="17" t="n"/>
      <c r="P12" s="17" t="n"/>
    </row>
    <row r="13" ht="51" customHeight="1">
      <c r="A13" s="18" t="inlineStr">
        <is>
          <t>Opening cash balance</t>
        </is>
      </c>
      <c r="B13" s="8" t="n"/>
      <c r="C13" s="19">
        <f>B46</f>
        <v/>
      </c>
      <c r="D13" s="19">
        <f>C46</f>
        <v/>
      </c>
      <c r="E13" s="19">
        <f>D46</f>
        <v/>
      </c>
      <c r="F13" s="19">
        <f>E46</f>
        <v/>
      </c>
      <c r="G13" s="19">
        <f>F46</f>
        <v/>
      </c>
      <c r="H13" s="19">
        <f>G46</f>
        <v/>
      </c>
      <c r="I13" s="19">
        <f>H46</f>
        <v/>
      </c>
      <c r="J13" s="19">
        <f>I46</f>
        <v/>
      </c>
      <c r="K13" s="19">
        <f>J46</f>
        <v/>
      </c>
      <c r="L13" s="19">
        <f>K46</f>
        <v/>
      </c>
      <c r="M13" s="19">
        <f>L46</f>
        <v/>
      </c>
      <c r="N13" s="19">
        <f>M46</f>
        <v/>
      </c>
      <c r="O13" s="19">
        <f>B13</f>
        <v/>
      </c>
      <c r="P13" s="10" t="inlineStr">
        <is>
          <t>Type your bank balance for week 1 only. Every week after that reads the closing balance of the week before, so the chain can never break.</t>
        </is>
      </c>
    </row>
    <row r="14" ht="22" customHeight="1">
      <c r="A14" s="16" t="inlineStr">
        <is>
          <t>CASH COMING IN</t>
        </is>
      </c>
      <c r="B14" s="17" t="n"/>
      <c r="C14" s="17" t="n"/>
      <c r="D14" s="17" t="n"/>
      <c r="E14" s="17" t="n"/>
      <c r="F14" s="17" t="n"/>
      <c r="G14" s="17" t="n"/>
      <c r="H14" s="17" t="n"/>
      <c r="I14" s="17" t="n"/>
      <c r="J14" s="17" t="n"/>
      <c r="K14" s="17" t="n"/>
      <c r="L14" s="17" t="n"/>
      <c r="M14" s="17" t="n"/>
      <c r="N14" s="17" t="n"/>
      <c r="O14" s="17" t="n"/>
      <c r="P14" s="17" t="n"/>
    </row>
    <row r="15" ht="18" customHeight="1">
      <c r="A15" s="18" t="inlineStr">
        <is>
          <t>Cash sales and card payments</t>
        </is>
      </c>
      <c r="B15" s="8" t="n"/>
      <c r="C15" s="8" t="n"/>
      <c r="D15" s="8" t="n"/>
      <c r="E15" s="8" t="n"/>
      <c r="F15" s="8" t="n"/>
      <c r="G15" s="8" t="n"/>
      <c r="H15" s="8" t="n"/>
      <c r="I15" s="8" t="n"/>
      <c r="J15" s="8" t="n"/>
      <c r="K15" s="8" t="n"/>
      <c r="L15" s="8" t="n"/>
      <c r="M15" s="8" t="n"/>
      <c r="N15" s="8" t="n"/>
      <c r="O15" s="19">
        <f>SUM(B15:N15)</f>
        <v/>
      </c>
      <c r="P15" s="10" t="inlineStr">
        <is>
          <t>Money actually received, not invoices issued.</t>
        </is>
      </c>
    </row>
    <row r="16" ht="28" customHeight="1">
      <c r="A16" s="18" t="inlineStr">
        <is>
          <t>Collections from debtors</t>
        </is>
      </c>
      <c r="B16" s="8" t="n"/>
      <c r="C16" s="8" t="n"/>
      <c r="D16" s="8" t="n"/>
      <c r="E16" s="8" t="n"/>
      <c r="F16" s="8" t="n"/>
      <c r="G16" s="8" t="n"/>
      <c r="H16" s="8" t="n"/>
      <c r="I16" s="8" t="n"/>
      <c r="J16" s="8" t="n"/>
      <c r="K16" s="8" t="n"/>
      <c r="L16" s="8" t="n"/>
      <c r="M16" s="8" t="n"/>
      <c r="N16" s="8" t="n"/>
      <c r="O16" s="19">
        <f>SUM(B16:N16)</f>
        <v/>
      </c>
      <c r="P16" s="10" t="inlineStr">
        <is>
          <t>Put each invoice in the week you honestly expect it to be paid, not the week it is due.</t>
        </is>
      </c>
    </row>
    <row r="17" ht="18" customHeight="1">
      <c r="A17" s="18" t="inlineStr">
        <is>
          <t>Deposits and advances from customers</t>
        </is>
      </c>
      <c r="B17" s="8" t="n"/>
      <c r="C17" s="8" t="n"/>
      <c r="D17" s="8" t="n"/>
      <c r="E17" s="8" t="n"/>
      <c r="F17" s="8" t="n"/>
      <c r="G17" s="8" t="n"/>
      <c r="H17" s="8" t="n"/>
      <c r="I17" s="8" t="n"/>
      <c r="J17" s="8" t="n"/>
      <c r="K17" s="8" t="n"/>
      <c r="L17" s="8" t="n"/>
      <c r="M17" s="8" t="n"/>
      <c r="N17" s="8" t="n"/>
      <c r="O17" s="19">
        <f>SUM(B17:N17)</f>
        <v/>
      </c>
    </row>
    <row r="18" ht="18" customHeight="1">
      <c r="A18" s="18" t="inlineStr">
        <is>
          <t>Loan or facility drawdowns</t>
        </is>
      </c>
      <c r="B18" s="8" t="n"/>
      <c r="C18" s="8" t="n"/>
      <c r="D18" s="8" t="n"/>
      <c r="E18" s="8" t="n"/>
      <c r="F18" s="8" t="n"/>
      <c r="G18" s="8" t="n"/>
      <c r="H18" s="8" t="n"/>
      <c r="I18" s="8" t="n"/>
      <c r="J18" s="8" t="n"/>
      <c r="K18" s="8" t="n"/>
      <c r="L18" s="8" t="n"/>
      <c r="M18" s="8" t="n"/>
      <c r="N18" s="8" t="n"/>
      <c r="O18" s="19">
        <f>SUM(B18:N18)</f>
        <v/>
      </c>
    </row>
    <row r="19" ht="18" customHeight="1">
      <c r="A19" s="18" t="inlineStr">
        <is>
          <t>Capital injected by the owners</t>
        </is>
      </c>
      <c r="B19" s="8" t="n"/>
      <c r="C19" s="8" t="n"/>
      <c r="D19" s="8" t="n"/>
      <c r="E19" s="8" t="n"/>
      <c r="F19" s="8" t="n"/>
      <c r="G19" s="8" t="n"/>
      <c r="H19" s="8" t="n"/>
      <c r="I19" s="8" t="n"/>
      <c r="J19" s="8" t="n"/>
      <c r="K19" s="8" t="n"/>
      <c r="L19" s="8" t="n"/>
      <c r="M19" s="8" t="n"/>
      <c r="N19" s="8" t="n"/>
      <c r="O19" s="19">
        <f>SUM(B19:N19)</f>
        <v/>
      </c>
    </row>
    <row r="20" ht="18" customHeight="1">
      <c r="A20" s="18" t="inlineStr">
        <is>
          <t>Grant funding received</t>
        </is>
      </c>
      <c r="B20" s="8" t="n"/>
      <c r="C20" s="8" t="n"/>
      <c r="D20" s="8" t="n"/>
      <c r="E20" s="8" t="n"/>
      <c r="F20" s="8" t="n"/>
      <c r="G20" s="8" t="n"/>
      <c r="H20" s="8" t="n"/>
      <c r="I20" s="8" t="n"/>
      <c r="J20" s="8" t="n"/>
      <c r="K20" s="8" t="n"/>
      <c r="L20" s="8" t="n"/>
      <c r="M20" s="8" t="n"/>
      <c r="N20" s="8" t="n"/>
      <c r="O20" s="19">
        <f>SUM(B20:N20)</f>
        <v/>
      </c>
    </row>
    <row r="21" ht="18" customHeight="1">
      <c r="A21" s="18" t="inlineStr">
        <is>
          <t>Proceeds from selling an asset</t>
        </is>
      </c>
      <c r="B21" s="8" t="n"/>
      <c r="C21" s="8" t="n"/>
      <c r="D21" s="8" t="n"/>
      <c r="E21" s="8" t="n"/>
      <c r="F21" s="8" t="n"/>
      <c r="G21" s="8" t="n"/>
      <c r="H21" s="8" t="n"/>
      <c r="I21" s="8" t="n"/>
      <c r="J21" s="8" t="n"/>
      <c r="K21" s="8" t="n"/>
      <c r="L21" s="8" t="n"/>
      <c r="M21" s="8" t="n"/>
      <c r="N21" s="8" t="n"/>
      <c r="O21" s="19">
        <f>SUM(B21:N21)</f>
        <v/>
      </c>
    </row>
    <row r="22" ht="18" customHeight="1">
      <c r="A22" s="18" t="inlineStr">
        <is>
          <t>Interest and other income</t>
        </is>
      </c>
      <c r="B22" s="8" t="n"/>
      <c r="C22" s="8" t="n"/>
      <c r="D22" s="8" t="n"/>
      <c r="E22" s="8" t="n"/>
      <c r="F22" s="8" t="n"/>
      <c r="G22" s="8" t="n"/>
      <c r="H22" s="8" t="n"/>
      <c r="I22" s="8" t="n"/>
      <c r="J22" s="8" t="n"/>
      <c r="K22" s="8" t="n"/>
      <c r="L22" s="8" t="n"/>
      <c r="M22" s="8" t="n"/>
      <c r="N22" s="8" t="n"/>
      <c r="O22" s="19">
        <f>SUM(B22:N22)</f>
        <v/>
      </c>
    </row>
    <row r="23" ht="22" customHeight="1">
      <c r="A23" s="20" t="inlineStr">
        <is>
          <t>TOTAL CASH COMING IN</t>
        </is>
      </c>
      <c r="B23" s="21">
        <f>SUM(B15:B22)</f>
        <v/>
      </c>
      <c r="C23" s="21">
        <f>SUM(C15:C22)</f>
        <v/>
      </c>
      <c r="D23" s="21">
        <f>SUM(D15:D22)</f>
        <v/>
      </c>
      <c r="E23" s="21">
        <f>SUM(E15:E22)</f>
        <v/>
      </c>
      <c r="F23" s="21">
        <f>SUM(F15:F22)</f>
        <v/>
      </c>
      <c r="G23" s="21">
        <f>SUM(G15:G22)</f>
        <v/>
      </c>
      <c r="H23" s="21">
        <f>SUM(H15:H22)</f>
        <v/>
      </c>
      <c r="I23" s="21">
        <f>SUM(I15:I22)</f>
        <v/>
      </c>
      <c r="J23" s="21">
        <f>SUM(J15:J22)</f>
        <v/>
      </c>
      <c r="K23" s="21">
        <f>SUM(K15:K22)</f>
        <v/>
      </c>
      <c r="L23" s="21">
        <f>SUM(L15:L22)</f>
        <v/>
      </c>
      <c r="M23" s="21">
        <f>SUM(M15:M22)</f>
        <v/>
      </c>
      <c r="N23" s="21">
        <f>SUM(N15:N22)</f>
        <v/>
      </c>
      <c r="O23" s="21">
        <f>SUM(O15:O22)</f>
        <v/>
      </c>
      <c r="P23" s="22" t="n"/>
    </row>
    <row r="24" ht="22" customHeight="1">
      <c r="A24" s="16" t="inlineStr">
        <is>
          <t>CASH GOING OUT</t>
        </is>
      </c>
      <c r="B24" s="17" t="n"/>
      <c r="C24" s="17" t="n"/>
      <c r="D24" s="17" t="n"/>
      <c r="E24" s="17" t="n"/>
      <c r="F24" s="17" t="n"/>
      <c r="G24" s="17" t="n"/>
      <c r="H24" s="17" t="n"/>
      <c r="I24" s="17" t="n"/>
      <c r="J24" s="17" t="n"/>
      <c r="K24" s="17" t="n"/>
      <c r="L24" s="17" t="n"/>
      <c r="M24" s="17" t="n"/>
      <c r="N24" s="17" t="n"/>
      <c r="O24" s="17" t="n"/>
      <c r="P24" s="17" t="n"/>
    </row>
    <row r="25" ht="18" customHeight="1">
      <c r="A25" s="18" t="inlineStr">
        <is>
          <t>Stock, materials and suppliers</t>
        </is>
      </c>
      <c r="B25" s="8" t="n"/>
      <c r="C25" s="8" t="n"/>
      <c r="D25" s="8" t="n"/>
      <c r="E25" s="8" t="n"/>
      <c r="F25" s="8" t="n"/>
      <c r="G25" s="8" t="n"/>
      <c r="H25" s="8" t="n"/>
      <c r="I25" s="8" t="n"/>
      <c r="J25" s="8" t="n"/>
      <c r="K25" s="8" t="n"/>
      <c r="L25" s="8" t="n"/>
      <c r="M25" s="8" t="n"/>
      <c r="N25" s="8" t="n"/>
      <c r="O25" s="19">
        <f>SUM(B25:N25)</f>
        <v/>
      </c>
    </row>
    <row r="26" ht="18" customHeight="1">
      <c r="A26" s="18" t="inlineStr">
        <is>
          <t>Subcontractors and casual labour</t>
        </is>
      </c>
      <c r="B26" s="8" t="n"/>
      <c r="C26" s="8" t="n"/>
      <c r="D26" s="8" t="n"/>
      <c r="E26" s="8" t="n"/>
      <c r="F26" s="8" t="n"/>
      <c r="G26" s="8" t="n"/>
      <c r="H26" s="8" t="n"/>
      <c r="I26" s="8" t="n"/>
      <c r="J26" s="8" t="n"/>
      <c r="K26" s="8" t="n"/>
      <c r="L26" s="8" t="n"/>
      <c r="M26" s="8" t="n"/>
      <c r="N26" s="8" t="n"/>
      <c r="O26" s="19">
        <f>SUM(B26:N26)</f>
        <v/>
      </c>
    </row>
    <row r="27" ht="18" customHeight="1">
      <c r="A27" s="18" t="inlineStr">
        <is>
          <t>Salaries and wages</t>
        </is>
      </c>
      <c r="B27" s="8" t="n"/>
      <c r="C27" s="8" t="n"/>
      <c r="D27" s="8" t="n"/>
      <c r="E27" s="8" t="n"/>
      <c r="F27" s="8" t="n"/>
      <c r="G27" s="8" t="n"/>
      <c r="H27" s="8" t="n"/>
      <c r="I27" s="8" t="n"/>
      <c r="J27" s="8" t="n"/>
      <c r="K27" s="8" t="n"/>
      <c r="L27" s="8" t="n"/>
      <c r="M27" s="8" t="n"/>
      <c r="N27" s="8" t="n"/>
      <c r="O27" s="19">
        <f>SUM(B27:N27)</f>
        <v/>
      </c>
    </row>
    <row r="28" ht="28" customHeight="1">
      <c r="A28" s="18" t="inlineStr">
        <is>
          <t>PAYE, UIF and SDL to SARS</t>
        </is>
      </c>
      <c r="B28" s="8" t="n"/>
      <c r="C28" s="8" t="n"/>
      <c r="D28" s="8" t="n"/>
      <c r="E28" s="8" t="n"/>
      <c r="F28" s="8" t="n"/>
      <c r="G28" s="8" t="n"/>
      <c r="H28" s="8" t="n"/>
      <c r="I28" s="8" t="n"/>
      <c r="J28" s="8" t="n"/>
      <c r="K28" s="8" t="n"/>
      <c r="L28" s="8" t="n"/>
      <c r="M28" s="8" t="n"/>
      <c r="N28" s="8" t="n"/>
      <c r="O28" s="19">
        <f>SUM(B28:N28)</f>
        <v/>
      </c>
      <c r="P28" s="10" t="inlineStr">
        <is>
          <t>Due by the 7th of the month after the payroll month, on an EMP201.</t>
        </is>
      </c>
    </row>
    <row r="29" ht="28" customHeight="1">
      <c r="A29" s="18" t="inlineStr">
        <is>
          <t>VAT to SARS</t>
        </is>
      </c>
      <c r="B29" s="8" t="n"/>
      <c r="C29" s="8" t="n"/>
      <c r="D29" s="8" t="n"/>
      <c r="E29" s="8" t="n"/>
      <c r="F29" s="8" t="n"/>
      <c r="G29" s="8" t="n"/>
      <c r="H29" s="8" t="n"/>
      <c r="I29" s="8" t="n"/>
      <c r="J29" s="8" t="n"/>
      <c r="K29" s="8" t="n"/>
      <c r="L29" s="8" t="n"/>
      <c r="M29" s="8" t="n"/>
      <c r="N29" s="8" t="n"/>
      <c r="O29" s="19">
        <f>SUM(B29:N29)</f>
        <v/>
      </c>
      <c r="P29" s="10" t="inlineStr">
        <is>
          <t>Due on the last business day of the month after each VAT period.</t>
        </is>
      </c>
    </row>
    <row r="30" ht="39.5" customHeight="1">
      <c r="A30" s="18" t="inlineStr">
        <is>
          <t>Provisional and income tax</t>
        </is>
      </c>
      <c r="B30" s="8" t="n"/>
      <c r="C30" s="8" t="n"/>
      <c r="D30" s="8" t="n"/>
      <c r="E30" s="8" t="n"/>
      <c r="F30" s="8" t="n"/>
      <c r="G30" s="8" t="n"/>
      <c r="H30" s="8" t="n"/>
      <c r="I30" s="8" t="n"/>
      <c r="J30" s="8" t="n"/>
      <c r="K30" s="8" t="n"/>
      <c r="L30" s="8" t="n"/>
      <c r="M30" s="8" t="n"/>
      <c r="N30" s="8" t="n"/>
      <c r="O30" s="19">
        <f>SUM(B30:N30)</f>
        <v/>
      </c>
      <c r="P30" s="10" t="inlineStr">
        <is>
          <t>First provisional payment by 31 August, second by the last day of February, optional top up by 30 September.</t>
        </is>
      </c>
    </row>
    <row r="31" ht="18" customHeight="1">
      <c r="A31" s="18" t="inlineStr">
        <is>
          <t>Rent and municipal rates</t>
        </is>
      </c>
      <c r="B31" s="8" t="n"/>
      <c r="C31" s="8" t="n"/>
      <c r="D31" s="8" t="n"/>
      <c r="E31" s="8" t="n"/>
      <c r="F31" s="8" t="n"/>
      <c r="G31" s="8" t="n"/>
      <c r="H31" s="8" t="n"/>
      <c r="I31" s="8" t="n"/>
      <c r="J31" s="8" t="n"/>
      <c r="K31" s="8" t="n"/>
      <c r="L31" s="8" t="n"/>
      <c r="M31" s="8" t="n"/>
      <c r="N31" s="8" t="n"/>
      <c r="O31" s="19">
        <f>SUM(B31:N31)</f>
        <v/>
      </c>
    </row>
    <row r="32" ht="18" customHeight="1">
      <c r="A32" s="18" t="inlineStr">
        <is>
          <t>Electricity, water and generator fuel</t>
        </is>
      </c>
      <c r="B32" s="8" t="n"/>
      <c r="C32" s="8" t="n"/>
      <c r="D32" s="8" t="n"/>
      <c r="E32" s="8" t="n"/>
      <c r="F32" s="8" t="n"/>
      <c r="G32" s="8" t="n"/>
      <c r="H32" s="8" t="n"/>
      <c r="I32" s="8" t="n"/>
      <c r="J32" s="8" t="n"/>
      <c r="K32" s="8" t="n"/>
      <c r="L32" s="8" t="n"/>
      <c r="M32" s="8" t="n"/>
      <c r="N32" s="8" t="n"/>
      <c r="O32" s="19">
        <f>SUM(B32:N32)</f>
        <v/>
      </c>
    </row>
    <row r="33" ht="18" customHeight="1">
      <c r="A33" s="18" t="inlineStr">
        <is>
          <t>Data, airtime and internet</t>
        </is>
      </c>
      <c r="B33" s="8" t="n"/>
      <c r="C33" s="8" t="n"/>
      <c r="D33" s="8" t="n"/>
      <c r="E33" s="8" t="n"/>
      <c r="F33" s="8" t="n"/>
      <c r="G33" s="8" t="n"/>
      <c r="H33" s="8" t="n"/>
      <c r="I33" s="8" t="n"/>
      <c r="J33" s="8" t="n"/>
      <c r="K33" s="8" t="n"/>
      <c r="L33" s="8" t="n"/>
      <c r="M33" s="8" t="n"/>
      <c r="N33" s="8" t="n"/>
      <c r="O33" s="19">
        <f>SUM(B33:N33)</f>
        <v/>
      </c>
    </row>
    <row r="34" ht="18" customHeight="1">
      <c r="A34" s="18" t="inlineStr">
        <is>
          <t>Vehicles, fuel and travel</t>
        </is>
      </c>
      <c r="B34" s="8" t="n"/>
      <c r="C34" s="8" t="n"/>
      <c r="D34" s="8" t="n"/>
      <c r="E34" s="8" t="n"/>
      <c r="F34" s="8" t="n"/>
      <c r="G34" s="8" t="n"/>
      <c r="H34" s="8" t="n"/>
      <c r="I34" s="8" t="n"/>
      <c r="J34" s="8" t="n"/>
      <c r="K34" s="8" t="n"/>
      <c r="L34" s="8" t="n"/>
      <c r="M34" s="8" t="n"/>
      <c r="N34" s="8" t="n"/>
      <c r="O34" s="19">
        <f>SUM(B34:N34)</f>
        <v/>
      </c>
    </row>
    <row r="35" ht="18" customHeight="1">
      <c r="A35" s="18" t="inlineStr">
        <is>
          <t>Marketing and advertising</t>
        </is>
      </c>
      <c r="B35" s="8" t="n"/>
      <c r="C35" s="8" t="n"/>
      <c r="D35" s="8" t="n"/>
      <c r="E35" s="8" t="n"/>
      <c r="F35" s="8" t="n"/>
      <c r="G35" s="8" t="n"/>
      <c r="H35" s="8" t="n"/>
      <c r="I35" s="8" t="n"/>
      <c r="J35" s="8" t="n"/>
      <c r="K35" s="8" t="n"/>
      <c r="L35" s="8" t="n"/>
      <c r="M35" s="8" t="n"/>
      <c r="N35" s="8" t="n"/>
      <c r="O35" s="19">
        <f>SUM(B35:N35)</f>
        <v/>
      </c>
    </row>
    <row r="36" ht="18" customHeight="1">
      <c r="A36" s="18" t="inlineStr">
        <is>
          <t>Insurance</t>
        </is>
      </c>
      <c r="B36" s="8" t="n"/>
      <c r="C36" s="8" t="n"/>
      <c r="D36" s="8" t="n"/>
      <c r="E36" s="8" t="n"/>
      <c r="F36" s="8" t="n"/>
      <c r="G36" s="8" t="n"/>
      <c r="H36" s="8" t="n"/>
      <c r="I36" s="8" t="n"/>
      <c r="J36" s="8" t="n"/>
      <c r="K36" s="8" t="n"/>
      <c r="L36" s="8" t="n"/>
      <c r="M36" s="8" t="n"/>
      <c r="N36" s="8" t="n"/>
      <c r="O36" s="19">
        <f>SUM(B36:N36)</f>
        <v/>
      </c>
    </row>
    <row r="37" ht="18" customHeight="1">
      <c r="A37" s="18" t="inlineStr">
        <is>
          <t>Accounting and professional fees</t>
        </is>
      </c>
      <c r="B37" s="8" t="n"/>
      <c r="C37" s="8" t="n"/>
      <c r="D37" s="8" t="n"/>
      <c r="E37" s="8" t="n"/>
      <c r="F37" s="8" t="n"/>
      <c r="G37" s="8" t="n"/>
      <c r="H37" s="8" t="n"/>
      <c r="I37" s="8" t="n"/>
      <c r="J37" s="8" t="n"/>
      <c r="K37" s="8" t="n"/>
      <c r="L37" s="8" t="n"/>
      <c r="M37" s="8" t="n"/>
      <c r="N37" s="8" t="n"/>
      <c r="O37" s="19">
        <f>SUM(B37:N37)</f>
        <v/>
      </c>
    </row>
    <row r="38" ht="18" customHeight="1">
      <c r="A38" s="18" t="inlineStr">
        <is>
          <t>Bank charges and card machine fees</t>
        </is>
      </c>
      <c r="B38" s="8" t="n"/>
      <c r="C38" s="8" t="n"/>
      <c r="D38" s="8" t="n"/>
      <c r="E38" s="8" t="n"/>
      <c r="F38" s="8" t="n"/>
      <c r="G38" s="8" t="n"/>
      <c r="H38" s="8" t="n"/>
      <c r="I38" s="8" t="n"/>
      <c r="J38" s="8" t="n"/>
      <c r="K38" s="8" t="n"/>
      <c r="L38" s="8" t="n"/>
      <c r="M38" s="8" t="n"/>
      <c r="N38" s="8" t="n"/>
      <c r="O38" s="19">
        <f>SUM(B38:N38)</f>
        <v/>
      </c>
    </row>
    <row r="39" ht="28" customHeight="1">
      <c r="A39" s="18" t="inlineStr">
        <is>
          <t>Loan and instalment repayments</t>
        </is>
      </c>
      <c r="B39" s="8" t="n"/>
      <c r="C39" s="8" t="n"/>
      <c r="D39" s="8" t="n"/>
      <c r="E39" s="8" t="n"/>
      <c r="F39" s="8" t="n"/>
      <c r="G39" s="8" t="n"/>
      <c r="H39" s="8" t="n"/>
      <c r="I39" s="8" t="n"/>
      <c r="J39" s="8" t="n"/>
      <c r="K39" s="8" t="n"/>
      <c r="L39" s="8" t="n"/>
      <c r="M39" s="8" t="n"/>
      <c r="N39" s="8" t="n"/>
      <c r="O39" s="19">
        <f>SUM(B39:N39)</f>
        <v/>
      </c>
      <c r="P39" s="10" t="inlineStr">
        <is>
          <t>The full debit order, capital and interest together, because that is what leaves the bank.</t>
        </is>
      </c>
    </row>
    <row r="40" ht="18" customHeight="1">
      <c r="A40" s="18" t="inlineStr">
        <is>
          <t>Equipment and asset purchases</t>
        </is>
      </c>
      <c r="B40" s="8" t="n"/>
      <c r="C40" s="8" t="n"/>
      <c r="D40" s="8" t="n"/>
      <c r="E40" s="8" t="n"/>
      <c r="F40" s="8" t="n"/>
      <c r="G40" s="8" t="n"/>
      <c r="H40" s="8" t="n"/>
      <c r="I40" s="8" t="n"/>
      <c r="J40" s="8" t="n"/>
      <c r="K40" s="8" t="n"/>
      <c r="L40" s="8" t="n"/>
      <c r="M40" s="8" t="n"/>
      <c r="N40" s="8" t="n"/>
      <c r="O40" s="19">
        <f>SUM(B40:N40)</f>
        <v/>
      </c>
    </row>
    <row r="41" ht="18" customHeight="1">
      <c r="A41" s="18" t="inlineStr">
        <is>
          <t>Owner drawings or dividends</t>
        </is>
      </c>
      <c r="B41" s="8" t="n"/>
      <c r="C41" s="8" t="n"/>
      <c r="D41" s="8" t="n"/>
      <c r="E41" s="8" t="n"/>
      <c r="F41" s="8" t="n"/>
      <c r="G41" s="8" t="n"/>
      <c r="H41" s="8" t="n"/>
      <c r="I41" s="8" t="n"/>
      <c r="J41" s="8" t="n"/>
      <c r="K41" s="8" t="n"/>
      <c r="L41" s="8" t="n"/>
      <c r="M41" s="8" t="n"/>
      <c r="N41" s="8" t="n"/>
      <c r="O41" s="19">
        <f>SUM(B41:N41)</f>
        <v/>
      </c>
    </row>
    <row r="42" ht="18" customHeight="1">
      <c r="A42" s="18" t="inlineStr">
        <is>
          <t>Other payments</t>
        </is>
      </c>
      <c r="B42" s="8" t="n"/>
      <c r="C42" s="8" t="n"/>
      <c r="D42" s="8" t="n"/>
      <c r="E42" s="8" t="n"/>
      <c r="F42" s="8" t="n"/>
      <c r="G42" s="8" t="n"/>
      <c r="H42" s="8" t="n"/>
      <c r="I42" s="8" t="n"/>
      <c r="J42" s="8" t="n"/>
      <c r="K42" s="8" t="n"/>
      <c r="L42" s="8" t="n"/>
      <c r="M42" s="8" t="n"/>
      <c r="N42" s="8" t="n"/>
      <c r="O42" s="19">
        <f>SUM(B42:N42)</f>
        <v/>
      </c>
    </row>
    <row r="43" ht="22" customHeight="1">
      <c r="A43" s="23" t="inlineStr">
        <is>
          <t>TOTAL CASH GOING OUT</t>
        </is>
      </c>
      <c r="B43" s="24">
        <f>SUM(B25:B42)</f>
        <v/>
      </c>
      <c r="C43" s="24">
        <f>SUM(C25:C42)</f>
        <v/>
      </c>
      <c r="D43" s="24">
        <f>SUM(D25:D42)</f>
        <v/>
      </c>
      <c r="E43" s="24">
        <f>SUM(E25:E42)</f>
        <v/>
      </c>
      <c r="F43" s="24">
        <f>SUM(F25:F42)</f>
        <v/>
      </c>
      <c r="G43" s="24">
        <f>SUM(G25:G42)</f>
        <v/>
      </c>
      <c r="H43" s="24">
        <f>SUM(H25:H42)</f>
        <v/>
      </c>
      <c r="I43" s="24">
        <f>SUM(I25:I42)</f>
        <v/>
      </c>
      <c r="J43" s="24">
        <f>SUM(J25:J42)</f>
        <v/>
      </c>
      <c r="K43" s="24">
        <f>SUM(K25:K42)</f>
        <v/>
      </c>
      <c r="L43" s="24">
        <f>SUM(L25:L42)</f>
        <v/>
      </c>
      <c r="M43" s="24">
        <f>SUM(M25:M42)</f>
        <v/>
      </c>
      <c r="N43" s="24">
        <f>SUM(N25:N42)</f>
        <v/>
      </c>
      <c r="O43" s="24">
        <f>SUM(O25:O42)</f>
        <v/>
      </c>
      <c r="P43" s="22" t="n"/>
    </row>
    <row r="45" ht="28" customHeight="1">
      <c r="A45" s="25" t="inlineStr">
        <is>
          <t>NET CASH MOVEMENT</t>
        </is>
      </c>
      <c r="B45" s="26">
        <f>B23-B43</f>
        <v/>
      </c>
      <c r="C45" s="26">
        <f>C23-C43</f>
        <v/>
      </c>
      <c r="D45" s="26">
        <f>D23-D43</f>
        <v/>
      </c>
      <c r="E45" s="26">
        <f>E23-E43</f>
        <v/>
      </c>
      <c r="F45" s="26">
        <f>F23-F43</f>
        <v/>
      </c>
      <c r="G45" s="26">
        <f>G23-G43</f>
        <v/>
      </c>
      <c r="H45" s="26">
        <f>H23-H43</f>
        <v/>
      </c>
      <c r="I45" s="26">
        <f>I23-I43</f>
        <v/>
      </c>
      <c r="J45" s="26">
        <f>J23-J43</f>
        <v/>
      </c>
      <c r="K45" s="26">
        <f>K23-K43</f>
        <v/>
      </c>
      <c r="L45" s="26">
        <f>L23-L43</f>
        <v/>
      </c>
      <c r="M45" s="26">
        <f>M23-M43</f>
        <v/>
      </c>
      <c r="N45" s="26">
        <f>N23-N43</f>
        <v/>
      </c>
      <c r="O45" s="26">
        <f>O23-O43</f>
        <v/>
      </c>
      <c r="P45" s="27" t="inlineStr">
        <is>
          <t>Cash in less cash out for that week. A minus is not fatal on its own. A run of them is.</t>
        </is>
      </c>
    </row>
    <row r="46" ht="39.5" customHeight="1">
      <c r="A46" s="28" t="inlineStr">
        <is>
          <t>CLOSING CASH BALANCE</t>
        </is>
      </c>
      <c r="B46" s="29">
        <f>B13+B45</f>
        <v/>
      </c>
      <c r="C46" s="29">
        <f>C13+C45</f>
        <v/>
      </c>
      <c r="D46" s="29">
        <f>D13+D45</f>
        <v/>
      </c>
      <c r="E46" s="29">
        <f>E13+E45</f>
        <v/>
      </c>
      <c r="F46" s="29">
        <f>F13+F45</f>
        <v/>
      </c>
      <c r="G46" s="29">
        <f>G13+G45</f>
        <v/>
      </c>
      <c r="H46" s="29">
        <f>H13+H45</f>
        <v/>
      </c>
      <c r="I46" s="29">
        <f>I13+I45</f>
        <v/>
      </c>
      <c r="J46" s="29">
        <f>J13+J45</f>
        <v/>
      </c>
      <c r="K46" s="29">
        <f>K13+K45</f>
        <v/>
      </c>
      <c r="L46" s="29">
        <f>L13+L45</f>
        <v/>
      </c>
      <c r="M46" s="29">
        <f>M13+M45</f>
        <v/>
      </c>
      <c r="N46" s="29">
        <f>N13+N45</f>
        <v/>
      </c>
      <c r="O46" s="29">
        <f>N46</f>
        <v/>
      </c>
      <c r="P46" s="30" t="inlineStr">
        <is>
          <t>Red below your buffer, amber within 20 percent of it, green above. The 13 week total column shows where you end up in week 13.</t>
        </is>
      </c>
    </row>
    <row r="47" ht="18" customHeight="1">
      <c r="A47" s="31" t="inlineStr">
        <is>
          <t>MINIMUM CASH BUFFER</t>
        </is>
      </c>
      <c r="B47" s="32">
        <f>CashBuffer</f>
        <v/>
      </c>
      <c r="C47" s="32">
        <f>CashBuffer</f>
        <v/>
      </c>
      <c r="D47" s="32">
        <f>CashBuffer</f>
        <v/>
      </c>
      <c r="E47" s="32">
        <f>CashBuffer</f>
        <v/>
      </c>
      <c r="F47" s="32">
        <f>CashBuffer</f>
        <v/>
      </c>
      <c r="G47" s="32">
        <f>CashBuffer</f>
        <v/>
      </c>
      <c r="H47" s="32">
        <f>CashBuffer</f>
        <v/>
      </c>
      <c r="I47" s="32">
        <f>CashBuffer</f>
        <v/>
      </c>
      <c r="J47" s="32">
        <f>CashBuffer</f>
        <v/>
      </c>
      <c r="K47" s="32">
        <f>CashBuffer</f>
        <v/>
      </c>
      <c r="L47" s="32">
        <f>CashBuffer</f>
        <v/>
      </c>
      <c r="M47" s="32">
        <f>CashBuffer</f>
        <v/>
      </c>
      <c r="N47" s="32">
        <f>CashBuffer</f>
        <v/>
      </c>
      <c r="O47" s="32">
        <f>CashBuffer</f>
        <v/>
      </c>
      <c r="P47" s="33" t="n"/>
    </row>
    <row r="48" ht="28" customHeight="1">
      <c r="A48" s="34" t="inlineStr">
        <is>
          <t>CASH ABOVE OR BELOW THE BUFFER</t>
        </is>
      </c>
      <c r="B48" s="35">
        <f>B46-CashBuffer</f>
        <v/>
      </c>
      <c r="C48" s="35">
        <f>C46-CashBuffer</f>
        <v/>
      </c>
      <c r="D48" s="35">
        <f>D46-CashBuffer</f>
        <v/>
      </c>
      <c r="E48" s="35">
        <f>E46-CashBuffer</f>
        <v/>
      </c>
      <c r="F48" s="35">
        <f>F46-CashBuffer</f>
        <v/>
      </c>
      <c r="G48" s="35">
        <f>G46-CashBuffer</f>
        <v/>
      </c>
      <c r="H48" s="35">
        <f>H46-CashBuffer</f>
        <v/>
      </c>
      <c r="I48" s="35">
        <f>I46-CashBuffer</f>
        <v/>
      </c>
      <c r="J48" s="35">
        <f>J46-CashBuffer</f>
        <v/>
      </c>
      <c r="K48" s="35">
        <f>K46-CashBuffer</f>
        <v/>
      </c>
      <c r="L48" s="35">
        <f>L46-CashBuffer</f>
        <v/>
      </c>
      <c r="M48" s="35">
        <f>M46-CashBuffer</f>
        <v/>
      </c>
      <c r="N48" s="35">
        <f>N46-CashBuffer</f>
        <v/>
      </c>
      <c r="O48" s="35">
        <f>N46-CashBuffer</f>
        <v/>
      </c>
      <c r="P48" s="27" t="inlineStr">
        <is>
          <t>A minus figure is how much you must find, or delay paying, that week.</t>
        </is>
      </c>
    </row>
    <row r="49" ht="51" customHeight="1">
      <c r="A49" s="36" t="inlineStr">
        <is>
          <t>TRAFFIC LIGHT</t>
        </is>
      </c>
      <c r="B49" s="37">
        <f>IF(B46&lt;CashBuffer,"RED",IF(B46&lt;CashBuffer*1.2,"AMBER","GREEN"))</f>
        <v/>
      </c>
      <c r="C49" s="37">
        <f>IF(C46&lt;CashBuffer,"RED",IF(C46&lt;CashBuffer*1.2,"AMBER","GREEN"))</f>
        <v/>
      </c>
      <c r="D49" s="37">
        <f>IF(D46&lt;CashBuffer,"RED",IF(D46&lt;CashBuffer*1.2,"AMBER","GREEN"))</f>
        <v/>
      </c>
      <c r="E49" s="37">
        <f>IF(E46&lt;CashBuffer,"RED",IF(E46&lt;CashBuffer*1.2,"AMBER","GREEN"))</f>
        <v/>
      </c>
      <c r="F49" s="37">
        <f>IF(F46&lt;CashBuffer,"RED",IF(F46&lt;CashBuffer*1.2,"AMBER","GREEN"))</f>
        <v/>
      </c>
      <c r="G49" s="37">
        <f>IF(G46&lt;CashBuffer,"RED",IF(G46&lt;CashBuffer*1.2,"AMBER","GREEN"))</f>
        <v/>
      </c>
      <c r="H49" s="37">
        <f>IF(H46&lt;CashBuffer,"RED",IF(H46&lt;CashBuffer*1.2,"AMBER","GREEN"))</f>
        <v/>
      </c>
      <c r="I49" s="37">
        <f>IF(I46&lt;CashBuffer,"RED",IF(I46&lt;CashBuffer*1.2,"AMBER","GREEN"))</f>
        <v/>
      </c>
      <c r="J49" s="37">
        <f>IF(J46&lt;CashBuffer,"RED",IF(J46&lt;CashBuffer*1.2,"AMBER","GREEN"))</f>
        <v/>
      </c>
      <c r="K49" s="37">
        <f>IF(K46&lt;CashBuffer,"RED",IF(K46&lt;CashBuffer*1.2,"AMBER","GREEN"))</f>
        <v/>
      </c>
      <c r="L49" s="37">
        <f>IF(L46&lt;CashBuffer,"RED",IF(L46&lt;CashBuffer*1.2,"AMBER","GREEN"))</f>
        <v/>
      </c>
      <c r="M49" s="37">
        <f>IF(M46&lt;CashBuffer,"RED",IF(M46&lt;CashBuffer*1.2,"AMBER","GREEN"))</f>
        <v/>
      </c>
      <c r="N49" s="37">
        <f>IF(N46&lt;CashBuffer,"RED",IF(N46&lt;CashBuffer*1.2,"AMBER","GREEN"))</f>
        <v/>
      </c>
      <c r="O49" s="37">
        <f>IF(N46&lt;CashBuffer,"RED",IF(N46&lt;CashBuffer*1.2,"AMBER","GREEN"))</f>
        <v/>
      </c>
      <c r="P49" s="27" t="inlineStr">
        <is>
          <t>Worked out, not typed. RED means the closing balance is below your buffer that week, AMBER means it is within 20 percent of it, GREEN means you are clear.</t>
        </is>
      </c>
    </row>
    <row r="51" ht="17.5" customHeight="1">
      <c r="A51" s="11" t="inlineStr">
        <is>
          <t>Note: Roll this forward every Monday. Delete week 1, move everything one column left, and add a new week 13 at the end. Replace forecasts with what actually happened as you go, because a forecast you never correct teaches you nothing.</t>
        </is>
      </c>
    </row>
    <row r="52" ht="17.5" customHeight="1">
      <c r="A52" s="11" t="inlineStr">
        <is>
          <t>Note: Forecast cash, not profit. Depreciation never appears here because no money moves. VAT does appear here, because it does.</t>
        </is>
      </c>
    </row>
    <row r="53" ht="17.5" customHeight="1">
      <c r="A53" s="11" t="inlineStr">
        <is>
          <t>Note: If you are registered for VAT, enter your cash figures including VAT, because that is what moves through the bank account, and then show the VAT you pay over to SARS as its own line.</t>
        </is>
      </c>
    </row>
    <row r="54" ht="17.5" customHeight="1">
      <c r="A54" s="11" t="inlineStr">
        <is>
          <t>Note: rates, thresholds and fees quoted in this template were correct on 09 August 2026. Confirm the current figures on sars.gov.za, cipc.co.za or labour.gov.za before you rely on them.</t>
        </is>
      </c>
    </row>
  </sheetData>
  <mergeCells count="15">
    <mergeCell ref="A51:P51"/>
    <mergeCell ref="B7:C7"/>
    <mergeCell ref="A14:P14"/>
    <mergeCell ref="O5:P5"/>
    <mergeCell ref="A1:P1"/>
    <mergeCell ref="A52:P52"/>
    <mergeCell ref="O6:P6"/>
    <mergeCell ref="A8:P8"/>
    <mergeCell ref="A53:P53"/>
    <mergeCell ref="A12:P12"/>
    <mergeCell ref="D7:P7"/>
    <mergeCell ref="A54:P54"/>
    <mergeCell ref="O4:P4"/>
    <mergeCell ref="A24:P24"/>
    <mergeCell ref="A2:P2"/>
  </mergeCells>
  <conditionalFormatting sqref="B46:O46">
    <cfRule type="expression" priority="1" dxfId="0" stopIfTrue="1">
      <formula>B46&lt;CashBuffer</formula>
    </cfRule>
    <cfRule type="expression" priority="2" dxfId="1" stopIfTrue="1">
      <formula>B46&lt;CashBuffer*1.2</formula>
    </cfRule>
    <cfRule type="expression" priority="3" dxfId="2">
      <formula>B46&gt;=CashBuffer*1.2</formula>
    </cfRule>
  </conditionalFormatting>
  <conditionalFormatting sqref="B49:O49">
    <cfRule type="expression" priority="4" dxfId="3" stopIfTrue="1">
      <formula>B46&lt;CashBuffer</formula>
    </cfRule>
    <cfRule type="expression" priority="5" dxfId="4" stopIfTrue="1">
      <formula>B46&lt;CashBuffer*1.2</formula>
    </cfRule>
    <cfRule type="expression" priority="6" dxfId="5">
      <formula>B46&gt;=CashBuffer*1.2</formula>
    </cfRule>
  </conditionalFormatting>
  <dataValidations count="1">
    <dataValidation sqref="B11:N11" showDropDown="0" showInputMessage="1" showErrorMessage="1" allowBlank="1" errorTitle="Choose from the list" error="Pick one of the options in the dropdown." promptTitle="Select" prompt="Change a week to Actual once you know what really happened." type="list">
      <formula1>"Forecast,Actual"</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D7B428"/>
    <outlinePr summaryBelow="1" summaryRight="1"/>
    <pageSetUpPr fitToPage="1"/>
  </sheetPr>
  <dimension ref="A1:H23"/>
  <sheetViews>
    <sheetView showGridLines="0" workbookViewId="0">
      <pane ySplit="8" topLeftCell="A9" activePane="bottomLeft" state="frozen"/>
      <selection pane="bottomLeft" activeCell="A1" sqref="A1"/>
    </sheetView>
  </sheetViews>
  <sheetFormatPr baseColWidth="8" defaultRowHeight="15"/>
  <cols>
    <col width="34" customWidth="1" min="1" max="1"/>
    <col width="15" customWidth="1" min="2" max="2"/>
    <col width="15" customWidth="1" min="3" max="3"/>
    <col width="15" customWidth="1" min="4" max="4"/>
    <col width="15" customWidth="1" min="5" max="5"/>
    <col width="15" customWidth="1" min="6" max="6"/>
    <col width="18" customWidth="1" min="7" max="7"/>
    <col width="40" customWidth="1" min="8" max="8"/>
  </cols>
  <sheetData>
    <row r="1" ht="26" customHeight="1">
      <c r="A1" s="1" t="inlineStr">
        <is>
          <t>MONTHLY SUMMARY</t>
        </is>
      </c>
    </row>
    <row r="2" ht="14" customHeight="1">
      <c r="A2" s="2" t="inlineStr">
        <is>
          <t>The same forecast in three monthly blocks. Every figure on this sheet is a live formula reading the forecast sheet.</t>
        </is>
      </c>
    </row>
    <row r="3" ht="4" customHeight="1">
      <c r="A3" s="3" t="n"/>
      <c r="B3" s="3" t="n"/>
      <c r="C3" s="3" t="n"/>
      <c r="D3" s="3" t="n"/>
      <c r="E3" s="3" t="n"/>
      <c r="F3" s="3" t="n"/>
      <c r="G3" s="3" t="n"/>
      <c r="H3" s="3" t="n"/>
    </row>
    <row r="4" ht="15" customHeight="1">
      <c r="A4" s="4" t="inlineStr">
        <is>
          <t>[YOUR COMPANY NAME]</t>
        </is>
      </c>
      <c r="G4" s="5" t="inlineStr">
        <is>
          <t>[ Insert your logo in the space above ]</t>
        </is>
      </c>
    </row>
    <row r="5" ht="15" customHeight="1">
      <c r="A5" s="6" t="inlineStr">
        <is>
          <t>Reg No: [XXXX/XXXXXX/XX]</t>
        </is>
      </c>
      <c r="G5" s="5" t="inlineStr">
        <is>
          <t>VAT No: [4XXXXXXXXX] (if VAT registered)</t>
        </is>
      </c>
    </row>
    <row r="6" ht="15" customHeight="1">
      <c r="A6" s="6" t="inlineStr">
        <is>
          <t>[email@yourbusiness.co.za]</t>
        </is>
      </c>
      <c r="G6" s="5" t="inlineStr">
        <is>
          <t>[+27 XX XXX XXXX]</t>
        </is>
      </c>
    </row>
    <row r="7" ht="17.5" customHeight="1">
      <c r="A7" s="11" t="inlineStr">
        <is>
          <t>Note: Nothing on this sheet is typed. Change a week on the forecast sheet and these figures move with it.</t>
        </is>
      </c>
    </row>
    <row r="8" ht="26" customHeight="1">
      <c r="A8" s="12" t="inlineStr">
        <is>
          <t>MONTH</t>
        </is>
      </c>
      <c r="B8" s="12" t="inlineStr">
        <is>
          <t>OPENING BALANCE</t>
        </is>
      </c>
      <c r="C8" s="12" t="inlineStr">
        <is>
          <t>CASH IN</t>
        </is>
      </c>
      <c r="D8" s="12" t="inlineStr">
        <is>
          <t>CASH OUT</t>
        </is>
      </c>
      <c r="E8" s="12" t="inlineStr">
        <is>
          <t>NET MOVEMENT</t>
        </is>
      </c>
      <c r="F8" s="12" t="inlineStr">
        <is>
          <t>CLOSING BALANCE</t>
        </is>
      </c>
      <c r="G8" s="12" t="inlineStr">
        <is>
          <t>LOWEST WEEK IN THE BLOCK</t>
        </is>
      </c>
      <c r="H8" s="12" t="inlineStr">
        <is>
          <t>WHAT TO LOOK AT</t>
        </is>
      </c>
    </row>
    <row r="9" ht="20" customHeight="1">
      <c r="A9" s="7" t="inlineStr">
        <is>
          <t>Month 1, weeks 1 to 4</t>
        </is>
      </c>
      <c r="B9" s="19">
        <f>'13 Week Forecast'!B13</f>
        <v/>
      </c>
      <c r="C9" s="19">
        <f>SUM('13 Week Forecast'!B23:E23)</f>
        <v/>
      </c>
      <c r="D9" s="19">
        <f>SUM('13 Week Forecast'!B43:E43)</f>
        <v/>
      </c>
      <c r="E9" s="19">
        <f>C9-D9</f>
        <v/>
      </c>
      <c r="F9" s="19">
        <f>'13 Week Forecast'!E46</f>
        <v/>
      </c>
      <c r="G9" s="19">
        <f>MIN('13 Week Forecast'!B46:E46)</f>
        <v/>
      </c>
      <c r="H9" s="10" t="inlineStr">
        <is>
          <t>The month you can still do something about.</t>
        </is>
      </c>
    </row>
    <row r="10" ht="20" customHeight="1">
      <c r="A10" s="7" t="inlineStr">
        <is>
          <t>Month 2, weeks 5 to 8</t>
        </is>
      </c>
      <c r="B10" s="19">
        <f>'13 Week Forecast'!F13</f>
        <v/>
      </c>
      <c r="C10" s="19">
        <f>SUM('13 Week Forecast'!F23:I23)</f>
        <v/>
      </c>
      <c r="D10" s="19">
        <f>SUM('13 Week Forecast'!F43:I43)</f>
        <v/>
      </c>
      <c r="E10" s="19">
        <f>C10-D10</f>
        <v/>
      </c>
      <c r="F10" s="19">
        <f>'13 Week Forecast'!I46</f>
        <v/>
      </c>
      <c r="G10" s="19">
        <f>MIN('13 Week Forecast'!F46:I46)</f>
        <v/>
      </c>
      <c r="H10" s="10" t="inlineStr">
        <is>
          <t>Far enough out to move a payment or chase a debtor.</t>
        </is>
      </c>
    </row>
    <row r="11" ht="20" customHeight="1">
      <c r="A11" s="7" t="inlineStr">
        <is>
          <t>Month 3, weeks 9 to 13</t>
        </is>
      </c>
      <c r="B11" s="19">
        <f>'13 Week Forecast'!J13</f>
        <v/>
      </c>
      <c r="C11" s="19">
        <f>SUM('13 Week Forecast'!J23:N23)</f>
        <v/>
      </c>
      <c r="D11" s="19">
        <f>SUM('13 Week Forecast'!J43:N43)</f>
        <v/>
      </c>
      <c r="E11" s="19">
        <f>C11-D11</f>
        <v/>
      </c>
      <c r="F11" s="19">
        <f>'13 Week Forecast'!N46</f>
        <v/>
      </c>
      <c r="G11" s="19">
        <f>MIN('13 Week Forecast'!J46:N46)</f>
        <v/>
      </c>
      <c r="H11" s="10" t="inlineStr">
        <is>
          <t>A guess, but a useful one. Update it as the weeks arrive.</t>
        </is>
      </c>
    </row>
    <row r="12" ht="24" customHeight="1">
      <c r="A12" s="38" t="inlineStr">
        <is>
          <t>THIRTEEN WEEKS IN TOTAL</t>
        </is>
      </c>
      <c r="B12" s="39">
        <f>B9</f>
        <v/>
      </c>
      <c r="C12" s="39">
        <f>SUM(C9:C11)</f>
        <v/>
      </c>
      <c r="D12" s="39">
        <f>SUM(D9:D11)</f>
        <v/>
      </c>
      <c r="E12" s="39">
        <f>C12-D12</f>
        <v/>
      </c>
      <c r="F12" s="39">
        <f>F11</f>
        <v/>
      </c>
      <c r="G12" s="39">
        <f>MIN(G9:G11)</f>
        <v/>
      </c>
      <c r="H12" s="22" t="n"/>
    </row>
    <row r="14" ht="22" customHeight="1">
      <c r="A14" s="16" t="inlineStr">
        <is>
          <t>WHAT THE NUMBERS SAY</t>
        </is>
      </c>
      <c r="B14" s="17" t="n"/>
      <c r="C14" s="17" t="n"/>
      <c r="D14" s="17" t="n"/>
      <c r="E14" s="17" t="n"/>
      <c r="F14" s="17" t="n"/>
      <c r="G14" s="17" t="n"/>
      <c r="H14" s="17" t="n"/>
    </row>
    <row r="15" ht="20" customHeight="1">
      <c r="A15" s="7" t="inlineStr">
        <is>
          <t>Average cash out a week</t>
        </is>
      </c>
      <c r="B15" s="19">
        <f>D12/13</f>
        <v/>
      </c>
      <c r="C15" s="9" t="n"/>
      <c r="D15" s="10" t="inlineStr">
        <is>
          <t>Your burn rate. Multiply it by four and you have a sensible minimum cash buffer.</t>
        </is>
      </c>
    </row>
    <row r="16" ht="30" customHeight="1">
      <c r="A16" s="7" t="inlineStr">
        <is>
          <t>Lowest closing balance in the 13 weeks</t>
        </is>
      </c>
      <c r="B16" s="19">
        <f>MIN('13 Week Forecast'!B46:N46)</f>
        <v/>
      </c>
      <c r="C16" s="9" t="n"/>
      <c r="D16" s="10" t="inlineStr">
        <is>
          <t>This is the number that matters. Not the closing balance in week 13, but the worst point along the way.</t>
        </is>
      </c>
    </row>
    <row r="17" ht="30" customHeight="1">
      <c r="A17" s="7" t="inlineStr">
        <is>
          <t>Weeks below your buffer</t>
        </is>
      </c>
      <c r="B17" s="40">
        <f>COUNTIF('13 Week Forecast'!B46:N46,"&lt;"&amp;CashBuffer)</f>
        <v/>
      </c>
      <c r="C17" s="9" t="n"/>
      <c r="D17" s="10" t="inlineStr">
        <is>
          <t>How many of the thirteen weeks fall under the buffer you set. Any number above zero needs a plan.</t>
        </is>
      </c>
    </row>
    <row r="18" ht="30" customHeight="1">
      <c r="A18" s="7" t="inlineStr">
        <is>
          <t>Weeks of cover at the end</t>
        </is>
      </c>
      <c r="B18" s="41">
        <f>IF(D12=0,"",'13 Week Forecast'!N46/(D12/13))</f>
        <v/>
      </c>
      <c r="C18" s="9" t="n"/>
      <c r="D18" s="10" t="inlineStr">
        <is>
          <t>Closing balance in week 13 divided by your average weekly cash out. Under four is tight. Under two is an emergency.</t>
        </is>
      </c>
    </row>
    <row r="19" ht="30" customHeight="1">
      <c r="A19" s="7" t="inlineStr">
        <is>
          <t>Weeks updated with actuals</t>
        </is>
      </c>
      <c r="B19" s="40">
        <f>COUNTIF('13 Week Forecast'!B11:N11,"Actual")</f>
        <v/>
      </c>
      <c r="C19" s="9" t="n"/>
      <c r="D19" s="10" t="inlineStr">
        <is>
          <t>How many of the thirteen weeks you have replaced with what really happened. A forecast nobody updates stops being true within a month.</t>
        </is>
      </c>
    </row>
    <row r="20" ht="30" customHeight="1">
      <c r="A20" s="7" t="inlineStr">
        <is>
          <t>Cash conversion on the quarter</t>
        </is>
      </c>
      <c r="B20" s="42">
        <f>IF(C12=0,"",E12/C12)</f>
        <v/>
      </c>
      <c r="C20" s="9" t="n"/>
      <c r="D20" s="10" t="inlineStr">
        <is>
          <t>Net movement as a share of everything that came in. Negative means the business ate cash over the quarter.</t>
        </is>
      </c>
    </row>
    <row r="22" ht="29" customHeight="1">
      <c r="A22" s="11" t="inlineStr">
        <is>
          <t>Note: If the lowest closing balance is below your buffer, work backwards from that week. Which payment can move? Which invoice can be collected earlier? The answer is almost never found in the week the money runs out.</t>
        </is>
      </c>
    </row>
    <row r="23" ht="17.5" customHeight="1">
      <c r="A23" s="11" t="inlineStr">
        <is>
          <t>Note: Take this sheet and the balance sheet to the bank before you need the money. A facility arranged in a good month costs far less than one arranged in a bad one.</t>
        </is>
      </c>
    </row>
  </sheetData>
  <mergeCells count="21">
    <mergeCell ref="B16:C16"/>
    <mergeCell ref="D20:H20"/>
    <mergeCell ref="D19:H19"/>
    <mergeCell ref="A1:H1"/>
    <mergeCell ref="B18:C18"/>
    <mergeCell ref="A7:H7"/>
    <mergeCell ref="G6:H6"/>
    <mergeCell ref="B17:C17"/>
    <mergeCell ref="D17:H17"/>
    <mergeCell ref="D16:H16"/>
    <mergeCell ref="B19:C19"/>
    <mergeCell ref="A2:H2"/>
    <mergeCell ref="G5:H5"/>
    <mergeCell ref="A14:H14"/>
    <mergeCell ref="A23:H23"/>
    <mergeCell ref="D18:H18"/>
    <mergeCell ref="A22:H22"/>
    <mergeCell ref="G4:H4"/>
    <mergeCell ref="B15:C15"/>
    <mergeCell ref="D15:H15"/>
    <mergeCell ref="B20:C20"/>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21759B"/>
    <outlinePr summaryBelow="1" summaryRight="1"/>
    <pageSetUpPr fitToPage="1"/>
  </sheetPr>
  <dimension ref="A1:B23"/>
  <sheetViews>
    <sheetView showGridLines="0" workbookViewId="0">
      <pane ySplit="4" topLeftCell="A5" activePane="bottomLeft" state="frozen"/>
      <selection pane="bottomLeft" activeCell="A1" sqref="A1"/>
    </sheetView>
  </sheetViews>
  <sheetFormatPr baseColWidth="8" defaultRowHeight="15"/>
  <cols>
    <col width="22" customWidth="1" min="1" max="1"/>
    <col width="96" customWidth="1" min="2" max="2"/>
  </cols>
  <sheetData>
    <row r="1" ht="26" customHeight="1">
      <c r="A1" s="1" t="inlineStr">
        <is>
          <t>HOW TO USE THIS FORECAST</t>
        </is>
      </c>
    </row>
    <row r="2" ht="14" customHeight="1">
      <c r="A2" s="2" t="inlineStr">
        <is>
          <t>Fifteen minutes every Monday.</t>
        </is>
      </c>
    </row>
    <row r="3" ht="4" customHeight="1">
      <c r="A3" s="3" t="n"/>
      <c r="B3" s="3" t="n"/>
    </row>
    <row r="4" ht="32" customHeight="1">
      <c r="A4" s="7" t="inlineStr">
        <is>
          <t>Step 1</t>
        </is>
      </c>
      <c r="B4" s="43" t="inlineStr">
        <is>
          <t>Set your minimum cash buffer at the top of the forecast sheet. Four weeks of your usual cash out is a sensible starting point. Everything on the traffic light works off this one number.</t>
        </is>
      </c>
    </row>
    <row r="5" ht="20" customHeight="1">
      <c r="A5" s="7" t="inlineStr">
        <is>
          <t>Step 2</t>
        </is>
      </c>
      <c r="B5" s="43" t="inlineStr">
        <is>
          <t>Type the Monday date of week 1. The other twelve dates fill themselves in.</t>
        </is>
      </c>
    </row>
    <row r="6" ht="32" customHeight="1">
      <c r="A6" s="7" t="inlineStr">
        <is>
          <t>Step 3</t>
        </is>
      </c>
      <c r="B6" s="43" t="inlineStr">
        <is>
          <t>Type your actual bank balance into the week 1 opening balance. That is the only opening balance you ever type. Every week after it reads the closing balance of the week before.</t>
        </is>
      </c>
    </row>
    <row r="7" ht="44" customHeight="1">
      <c r="A7" s="7" t="inlineStr">
        <is>
          <t>Step 4</t>
        </is>
      </c>
      <c r="B7" s="43" t="inlineStr">
        <is>
          <t>Fill in the cash coming in, week by week. Use the week you honestly expect the money to land, not the week the invoice is due. If a customer has paid you late for two years, forecast them late.</t>
        </is>
      </c>
    </row>
    <row r="8" ht="44" customHeight="1">
      <c r="A8" s="7" t="inlineStr">
        <is>
          <t>Step 5</t>
        </is>
      </c>
      <c r="B8" s="43" t="inlineStr">
        <is>
          <t>Fill in the cash going out. Put the SARS payments in the right weeks: PAYE, UIF and SDL by the 7th, VAT on the last business day of the month after the VAT period, provisional tax at the end of August and February.</t>
        </is>
      </c>
    </row>
    <row r="9" ht="44" customHeight="1">
      <c r="A9" s="7" t="inlineStr">
        <is>
          <t>Step 6</t>
        </is>
      </c>
      <c r="B9" s="43" t="inlineStr">
        <is>
          <t>Read the closing balance row and the traffic light under it. Red means the balance falls below your buffer that week. Amber means it is within 20 percent of the buffer. Green means you are clear.</t>
        </is>
      </c>
    </row>
    <row r="10" ht="32" customHeight="1">
      <c r="A10" s="7" t="inlineStr">
        <is>
          <t>Step 7</t>
        </is>
      </c>
      <c r="B10" s="43" t="inlineStr">
        <is>
          <t>Open the Monthly Summary sheet. Look at the lowest closing balance, not the last one. That is where the trouble is.</t>
        </is>
      </c>
    </row>
    <row r="11" ht="32" customHeight="1">
      <c r="A11" s="7" t="inlineStr">
        <is>
          <t>Step 8</t>
        </is>
      </c>
      <c r="B11" s="43" t="inlineStr">
        <is>
          <t>If any week is red or amber, work through the When Cash Is Tight sheet and change the plan while you still have time.</t>
        </is>
      </c>
    </row>
    <row r="12" ht="32" customHeight="1">
      <c r="A12" s="7" t="inlineStr">
        <is>
          <t>Step 9</t>
        </is>
      </c>
      <c r="B12" s="43" t="inlineStr">
        <is>
          <t>Every Monday, roll the forecast forward one week and replace last week's forecast with what actually happened. Your guesses get better fast.</t>
        </is>
      </c>
    </row>
    <row r="14" ht="22" customHeight="1">
      <c r="A14" s="16" t="inlineStr">
        <is>
          <t>SOUTH AFRICAN PAYMENT DATES TO KEEP IN THE FORECAST</t>
        </is>
      </c>
      <c r="B14" s="17" t="n"/>
    </row>
    <row r="15" ht="32" customHeight="1">
      <c r="A15" s="44" t="inlineStr">
        <is>
          <t>PAYE, UIF and SDL</t>
        </is>
      </c>
      <c r="B15" s="45" t="inlineStr">
        <is>
          <t>By the 7th of the month after the payroll month, on an EMP201. If the 7th falls on a weekend or public holiday, pay by the last business day before it.</t>
        </is>
      </c>
    </row>
    <row r="16" ht="32" customHeight="1">
      <c r="A16" s="44" t="inlineStr">
        <is>
          <t>VAT</t>
        </is>
      </c>
      <c r="B16" s="45" t="inlineStr">
        <is>
          <t>On or before the last business day of the month after the end of your VAT period. Registration is compulsory once taxable turnover passes R2 300 000 in any 12 months, and voluntary from R120 000.</t>
        </is>
      </c>
    </row>
    <row r="17" ht="32" customHeight="1">
      <c r="A17" s="44" t="inlineStr">
        <is>
          <t>Provisional tax</t>
        </is>
      </c>
      <c r="B17" s="45" t="inlineStr">
        <is>
          <t>First payment by 31 August, second by the last day of February, and a voluntary top up by 30 September for a February year end.</t>
        </is>
      </c>
    </row>
    <row r="18" ht="32" customHeight="1">
      <c r="A18" s="44" t="inlineStr">
        <is>
          <t>Salaries</t>
        </is>
      </c>
      <c r="B18" s="45" t="inlineStr">
        <is>
          <t>Most businesses pay on the 25th or the last working day. Put them in the right week, because it is the single biggest payment most small businesses make.</t>
        </is>
      </c>
    </row>
    <row r="19" ht="32" customHeight="1">
      <c r="A19" s="44" t="inlineStr">
        <is>
          <t>CIPC annual return</t>
        </is>
      </c>
      <c r="B19" s="45" t="inlineStr">
        <is>
          <t>Within 30 business days of the anniversary of incorporation, with the beneficial ownership filing at the same time. R100 while turnover is under R1 million.</t>
        </is>
      </c>
    </row>
    <row r="20" ht="20" customHeight="1">
      <c r="A20" s="44" t="inlineStr">
        <is>
          <t>COIDA assessment</t>
        </is>
      </c>
      <c r="B20" s="45" t="inlineStr">
        <is>
          <t>Once a year, after the Return of Earnings. Budget for it, because it arrives as one lump.</t>
        </is>
      </c>
    </row>
    <row r="22" ht="29" customHeight="1">
      <c r="A22" s="11" t="inlineStr">
        <is>
          <t>Note: Late payment to SARS adds a 10 percent penalty plus interest, and the penalty applies even when the return was filed on time. File the return even in a month you cannot pay: the two penalties are separate.</t>
        </is>
      </c>
    </row>
    <row r="23" ht="29" customHeight="1">
      <c r="A23" s="11" t="inlineStr">
        <is>
          <t>Note: rates, thresholds and fees quoted in this template were correct on 09 August 2026. Confirm the current figures on sars.gov.za, cipc.co.za or labour.gov.za before you rely on them.</t>
        </is>
      </c>
    </row>
  </sheetData>
  <mergeCells count="5">
    <mergeCell ref="A2:B2"/>
    <mergeCell ref="A14:B14"/>
    <mergeCell ref="A1:B1"/>
    <mergeCell ref="A23:B23"/>
    <mergeCell ref="A22:B22"/>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A32D2D"/>
    <outlinePr summaryBelow="1" summaryRight="1"/>
    <pageSetUpPr fitToPage="1"/>
  </sheetPr>
  <dimension ref="A1:B41"/>
  <sheetViews>
    <sheetView showGridLines="0" workbookViewId="0">
      <pane ySplit="4" topLeftCell="A5" activePane="bottomLeft" state="frozen"/>
      <selection pane="bottomLeft" activeCell="A1" sqref="A1"/>
    </sheetView>
  </sheetViews>
  <sheetFormatPr baseColWidth="8" defaultRowHeight="15"/>
  <cols>
    <col width="4" customWidth="1" min="1" max="1"/>
    <col width="112" customWidth="1" min="2" max="2"/>
  </cols>
  <sheetData>
    <row r="1" ht="26" customHeight="1">
      <c r="A1" s="1" t="inlineStr">
        <is>
          <t>WHAT TO DO WHEN CASH IS TIGHT</t>
        </is>
      </c>
    </row>
    <row r="2" ht="14" customHeight="1">
      <c r="A2" s="2" t="inlineStr">
        <is>
          <t>Practical steps, in the order most South African small businesses find useful.</t>
        </is>
      </c>
    </row>
    <row r="3" ht="4" customHeight="1">
      <c r="A3" s="3" t="n"/>
      <c r="B3" s="3" t="n"/>
    </row>
    <row r="4" ht="22" customHeight="1">
      <c r="A4" s="16" t="inlineStr">
        <is>
          <t>THIS WEEK: GET MONEY IN</t>
        </is>
      </c>
      <c r="B4" s="17" t="n"/>
    </row>
    <row r="5" ht="30" customHeight="1">
      <c r="A5" s="46" t="inlineStr">
        <is>
          <t>•</t>
        </is>
      </c>
      <c r="B5" s="43" t="inlineStr">
        <is>
          <t>Phone every customer with an overdue invoice today. Not email, phone. Ask for a date, then confirm the date in writing on WhatsApp or email the same day.</t>
        </is>
      </c>
    </row>
    <row r="6" ht="42" customHeight="1">
      <c r="A6" s="46" t="inlineStr">
        <is>
          <t>•</t>
        </is>
      </c>
      <c r="B6" s="43" t="inlineStr">
        <is>
          <t>Check the invoice is valid before you argue about it. Above R5 000 including VAT you need a full tax invoice with your VAT number, the customer's details, a serial number, a date and a proper description. A defective invoice is a free excuse to delay you.</t>
        </is>
      </c>
    </row>
    <row r="7" ht="30" customHeight="1">
      <c r="A7" s="46" t="inlineStr">
        <is>
          <t>•</t>
        </is>
      </c>
      <c r="B7" s="43" t="inlineStr">
        <is>
          <t>Offer a settlement discount for payment today, but work out what it costs you first. Two percent to be paid 30 days early is expensive money if you do it every month.</t>
        </is>
      </c>
    </row>
    <row r="8" ht="30" customHeight="1">
      <c r="A8" s="46" t="inlineStr">
        <is>
          <t>•</t>
        </is>
      </c>
      <c r="B8" s="43" t="inlineStr">
        <is>
          <t>Invoice everything you have already delivered. Most small businesses have work sitting uninvoiced somewhere.</t>
        </is>
      </c>
    </row>
    <row r="9" ht="30" customHeight="1">
      <c r="A9" s="46" t="inlineStr">
        <is>
          <t>•</t>
        </is>
      </c>
      <c r="B9" s="43" t="inlineStr">
        <is>
          <t>Ask for a deposit on new work. Fifty percent up front is normal in construction, catering and manufacturing.</t>
        </is>
      </c>
    </row>
    <row r="10" ht="18" customHeight="1">
      <c r="A10" s="46" t="inlineStr">
        <is>
          <t>•</t>
        </is>
      </c>
      <c r="B10" s="43" t="inlineStr">
        <is>
          <t>Sell slow moving stock at a discount. Cash today beats stock on a shelf at full price.</t>
        </is>
      </c>
    </row>
    <row r="12" ht="22" customHeight="1">
      <c r="A12" s="16" t="inlineStr">
        <is>
          <t>THIS WEEK: SLOW MONEY DOWN</t>
        </is>
      </c>
      <c r="B12" s="17" t="n"/>
    </row>
    <row r="13" ht="30" customHeight="1">
      <c r="A13" s="46" t="inlineStr">
        <is>
          <t>•</t>
        </is>
      </c>
      <c r="B13" s="43" t="inlineStr">
        <is>
          <t>Speak to suppliers before the due date, not after. Ask for 30 more days in writing. A supplier who is told is an ally, a supplier who is ignored is a creditor.</t>
        </is>
      </c>
    </row>
    <row r="14" ht="30" customHeight="1">
      <c r="A14" s="46" t="inlineStr">
        <is>
          <t>•</t>
        </is>
      </c>
      <c r="B14" s="43" t="inlineStr">
        <is>
          <t>Cancel the subscriptions nobody uses. Check the bank statement line by line for debit orders you forgot about.</t>
        </is>
      </c>
    </row>
    <row r="15" ht="30" customHeight="1">
      <c r="A15" s="46" t="inlineStr">
        <is>
          <t>•</t>
        </is>
      </c>
      <c r="B15" s="43" t="inlineStr">
        <is>
          <t>Stop or postpone anything that is not urgent: new equipment, a marketing campaign, the vehicle you were about to buy.</t>
        </is>
      </c>
    </row>
    <row r="16" ht="30" customHeight="1">
      <c r="A16" s="46" t="inlineStr">
        <is>
          <t>•</t>
        </is>
      </c>
      <c r="B16" s="43" t="inlineStr">
        <is>
          <t>Cut owner drawings before you cut wages. Late wages breach the BCEA, destroy trust and cost you people you cannot replace.</t>
        </is>
      </c>
    </row>
    <row r="18" ht="22" customHeight="1">
      <c r="A18" s="16" t="inlineStr">
        <is>
          <t>TALK TO SARS BEFORE YOU MISS A PAYMENT</t>
        </is>
      </c>
      <c r="B18" s="17" t="n"/>
    </row>
    <row r="19" ht="30" customHeight="1">
      <c r="A19" s="46" t="inlineStr">
        <is>
          <t>•</t>
        </is>
      </c>
      <c r="B19" s="43" t="inlineStr">
        <is>
          <t>File the return even if you cannot pay. The penalty for not filing is separate from the penalty for not paying, and filing keeps your Tax Compliance Status alive.</t>
        </is>
      </c>
    </row>
    <row r="20" ht="30" customHeight="1">
      <c r="A20" s="46" t="inlineStr">
        <is>
          <t>•</t>
        </is>
      </c>
      <c r="B20" s="43" t="inlineStr">
        <is>
          <t>Ask SARS for a payment arrangement or a deferral through eFiling. SARS grants them, and the terms are far better than what you get after a final demand.</t>
        </is>
      </c>
    </row>
    <row r="21" ht="30" customHeight="1">
      <c r="A21" s="46" t="inlineStr">
        <is>
          <t>•</t>
        </is>
      </c>
      <c r="B21" s="43" t="inlineStr">
        <is>
          <t>Never use PAYE, UIF or VAT money as working capital. It was never your money. The penalties are severe and, for a company, a director can be held personally liable for outstanding employees' tax.</t>
        </is>
      </c>
    </row>
    <row r="22" ht="30" customHeight="1">
      <c r="A22" s="46" t="inlineStr">
        <is>
          <t>•</t>
        </is>
      </c>
      <c r="B22" s="43" t="inlineStr">
        <is>
          <t>Keep your Tax Compliance Status PIN current. Without it you lose tenders and contracts, which makes a cash problem worse.</t>
        </is>
      </c>
    </row>
    <row r="24" ht="22" customHeight="1">
      <c r="A24" s="16" t="inlineStr">
        <is>
          <t>TALK TO THE BANK AND THE LANDLORD EARLY</t>
        </is>
      </c>
      <c r="B24" s="17" t="n"/>
    </row>
    <row r="25" ht="30" customHeight="1">
      <c r="A25" s="46" t="inlineStr">
        <is>
          <t>•</t>
        </is>
      </c>
      <c r="B25" s="43" t="inlineStr">
        <is>
          <t>A restructured loan agreed in advance costs far less than a default. Ask about a payment holiday, a longer term or an interest only period.</t>
        </is>
      </c>
    </row>
    <row r="26" ht="18" customHeight="1">
      <c r="A26" s="46" t="inlineStr">
        <is>
          <t>•</t>
        </is>
      </c>
      <c r="B26" s="43" t="inlineStr">
        <is>
          <t>Ask the landlord for a rent deferral rather than a reduction. Landlords say yes to deferral far more often.</t>
        </is>
      </c>
    </row>
    <row r="27" ht="30" customHeight="1">
      <c r="A27" s="46" t="inlineStr">
        <is>
          <t>•</t>
        </is>
      </c>
      <c r="B27" s="43" t="inlineStr">
        <is>
          <t>Look at an overdraft or a facility now, while the figures still look reasonable. Banks lend to businesses that can show a forecast, which is exactly what this file is.</t>
        </is>
      </c>
    </row>
    <row r="28" ht="42" customHeight="1">
      <c r="A28" s="46" t="inlineStr">
        <is>
          <t>•</t>
        </is>
      </c>
      <c r="B28" s="43" t="inlineStr">
        <is>
          <t>Compare the true cost of invoice discounting or debtor finance before you sign. Interest on incidental credit is capped at 2 percent a month under the National Credit Act, and a discounting fee can be far more than it looks.</t>
        </is>
      </c>
    </row>
    <row r="30" ht="22" customHeight="1">
      <c r="A30" s="16" t="inlineStr">
        <is>
          <t>LOOK WIDER</t>
        </is>
      </c>
      <c r="B30" s="17" t="n"/>
    </row>
    <row r="31" ht="42" customHeight="1">
      <c r="A31" s="46" t="inlineStr">
        <is>
          <t>•</t>
        </is>
      </c>
      <c r="B31" s="43" t="inlineStr">
        <is>
          <t>Development finance institutions such as the IDC, the NEF and the NYDA, and your provincial development agency, offer working capital and bridging facilities to small businesses. Check what each currently offers before you apply, and never pay an agent a fee to apply on your behalf.</t>
        </is>
      </c>
    </row>
    <row r="32" ht="30" customHeight="1">
      <c r="A32" s="46" t="inlineStr">
        <is>
          <t>•</t>
        </is>
      </c>
      <c r="B32" s="43" t="inlineStr">
        <is>
          <t>Ask your biggest customer for shorter payment terms in exchange for a small discount, or ask to be paid in stages on long jobs.</t>
        </is>
      </c>
    </row>
    <row r="33" ht="30" customHeight="1">
      <c r="A33" s="46" t="inlineStr">
        <is>
          <t>•</t>
        </is>
      </c>
      <c r="B33" s="43" t="inlineStr">
        <is>
          <t>Load shedding costs money either way. Work out what a lost trading day costs you, then decide deliberately between fuel, an inverter and doing nothing.</t>
        </is>
      </c>
    </row>
    <row r="34" ht="30" customHeight="1">
      <c r="A34" s="46" t="inlineStr">
        <is>
          <t>•</t>
        </is>
      </c>
      <c r="B34" s="43" t="inlineStr">
        <is>
          <t>If the business cannot pay its debts as they fall due, get advice quickly. Trading on recklessly is an offence under the Companies Act, and business rescue under Chapter 6 works far better early than late.</t>
        </is>
      </c>
    </row>
    <row r="36" ht="22" customHeight="1">
      <c r="A36" s="16" t="inlineStr">
        <is>
          <t>EVERY TIME</t>
        </is>
      </c>
      <c r="B36" s="17" t="n"/>
    </row>
    <row r="37" ht="18" customHeight="1">
      <c r="A37" s="46" t="inlineStr">
        <is>
          <t>•</t>
        </is>
      </c>
      <c r="B37" s="43" t="inlineStr">
        <is>
          <t>Write down every arrangement you make, with the date, the person and the amount. Memory is not a record.</t>
        </is>
      </c>
    </row>
    <row r="38" ht="30" customHeight="1">
      <c r="A38" s="46" t="inlineStr">
        <is>
          <t>•</t>
        </is>
      </c>
      <c r="B38" s="43" t="inlineStr">
        <is>
          <t>Update this forecast the same day anything changes. A forecast that is two weeks old is a story, not a tool.</t>
        </is>
      </c>
    </row>
    <row r="39" ht="30" customHeight="1">
      <c r="A39" s="46" t="inlineStr">
        <is>
          <t>•</t>
        </is>
      </c>
      <c r="B39" s="43" t="inlineStr">
        <is>
          <t>Fix the cause, not just the week. Recurring cash trouble is usually one of four things: your prices are too low, your customers pay too slowly, your stock is too big, or your drawings are too high.</t>
        </is>
      </c>
    </row>
    <row r="41" ht="29" customHeight="1">
      <c r="A41" s="11" t="inlineStr">
        <is>
          <t>Note: None of this is legal or financial advice for your particular situation. If the business is in real trouble, speak to your accountant, and speak to them early.</t>
        </is>
      </c>
    </row>
  </sheetData>
  <mergeCells count="9">
    <mergeCell ref="A4:B4"/>
    <mergeCell ref="A24:B24"/>
    <mergeCell ref="A2:B2"/>
    <mergeCell ref="A30:B30"/>
    <mergeCell ref="A41:B41"/>
    <mergeCell ref="A36:B36"/>
    <mergeCell ref="A1:B1"/>
    <mergeCell ref="A18:B18"/>
    <mergeCell ref="A12:B12"/>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2026-08-09T22:15:31Z</dcterms:created>
  <dcterms:modified xmlns:dcterms="http://purl.org/dc/terms/" xmlns:xsi="http://www.w3.org/2001/XMLSchema-instance" xsi:type="dcterms:W3CDTF">2026-08-09T22:15:31Z</dcterms:modified>
</cp:coreProperties>
</file>