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iness" sheetId="1" state="visible" r:id="rId1"/>
    <sheet xmlns:r="http://schemas.openxmlformats.org/officeDocument/2006/relationships" name="Funder match" sheetId="2" state="visible" r:id="rId2"/>
  </sheets>
  <definedNames>
    <definedName name="_xlnm.Print_Titles" localSheetId="0">'Readiness'!$23:$23</definedName>
  </definedNames>
  <calcPr calcId="124519" fullCalcOnLoad="1"/>
</workbook>
</file>

<file path=xl/styles.xml><?xml version="1.0" encoding="utf-8"?>
<styleSheet xmlns="http://schemas.openxmlformats.org/spreadsheetml/2006/main">
  <numFmts count="2">
    <numFmt numFmtId="164" formatCode="&quot;R&quot; #,##0.00"/>
    <numFmt numFmtId="165" formatCode="0.0"/>
  </numFmts>
  <fonts count="29">
    <font>
      <name val="Calibri"/>
      <family val="2"/>
      <color theme="1"/>
      <sz val="11"/>
      <scheme val="minor"/>
    </font>
    <font>
      <name val="Arial"/>
      <b val="1"/>
      <color rgb="00191C4A"/>
      <sz val="16"/>
    </font>
    <font>
      <name val="Arial"/>
      <i val="1"/>
      <color rgb="006B6870"/>
      <sz val="9"/>
    </font>
    <font>
      <name val="Arial"/>
      <i val="1"/>
      <color rgb="006B6870"/>
      <sz val="8.5"/>
    </font>
    <font>
      <name val="Arial"/>
      <b val="1"/>
      <color rgb="00FFFFFF"/>
      <sz val="10"/>
    </font>
    <font>
      <name val="Arial"/>
      <b val="1"/>
      <color rgb="00FFFFFF"/>
      <sz val="8.5"/>
    </font>
    <font>
      <name val="Arial"/>
      <color rgb="006B6870"/>
      <sz val="9"/>
    </font>
    <font>
      <name val="Arial"/>
      <b val="1"/>
      <color rgb="00191C4A"/>
      <sz val="10"/>
    </font>
    <font>
      <name val="Arial"/>
      <color rgb="00222222"/>
      <sz val="9"/>
    </font>
    <font>
      <name val="Arial"/>
      <color rgb="0021759B"/>
      <sz val="9"/>
    </font>
    <font>
      <name val="Arial"/>
      <b val="1"/>
      <color rgb="00191C4A"/>
      <sz val="9.5"/>
    </font>
    <font>
      <name val="Arial"/>
      <i val="1"/>
      <color rgb="00C4830A"/>
      <sz val="8.5"/>
    </font>
    <font>
      <name val="Arial"/>
      <b val="1"/>
      <color rgb="0021759B"/>
      <sz val="10"/>
    </font>
    <font>
      <name val="Arial"/>
      <b val="1"/>
      <color rgb="00222222"/>
      <sz val="10"/>
    </font>
    <font>
      <name val="Arial"/>
      <color rgb="000000FF"/>
      <sz val="10"/>
    </font>
    <font>
      <name val="Arial"/>
      <b val="1"/>
      <color rgb="0021759B"/>
      <sz val="11"/>
    </font>
    <font>
      <name val="Arial"/>
      <color rgb="00222222"/>
      <sz val="9.5"/>
    </font>
    <font>
      <name val="Arial"/>
      <color rgb="000000FF"/>
      <sz val="9.5"/>
    </font>
    <font>
      <name val="Arial"/>
      <color rgb="00191C4A"/>
      <sz val="10"/>
    </font>
    <font>
      <name val="Arial"/>
      <b val="1"/>
      <color rgb="00191C4A"/>
      <sz val="11"/>
    </font>
    <font>
      <name val="Arial"/>
      <b val="1"/>
      <color rgb="00FFFFFF"/>
      <sz val="11"/>
    </font>
    <font>
      <name val="Arial"/>
      <b val="1"/>
      <color rgb="00FFFFFF"/>
      <sz val="12"/>
    </font>
    <font>
      <name val="Arial"/>
      <i val="1"/>
      <color rgb="00FFFFFF"/>
      <sz val="9"/>
    </font>
    <font>
      <name val="Arial"/>
      <b val="1"/>
      <color rgb="00A32D2D"/>
      <sz val="10"/>
    </font>
    <font>
      <name val="Arial"/>
      <b val="1"/>
      <color rgb="001D9E75"/>
      <sz val="14"/>
    </font>
    <font>
      <name val="Arial"/>
      <b val="1"/>
      <color rgb="00191C4A"/>
      <sz val="14"/>
    </font>
    <font>
      <name val="Arial"/>
      <color rgb="006B6870"/>
      <sz val="10"/>
    </font>
    <font>
      <name val="Arial"/>
      <color rgb="0021759B"/>
      <sz val="10"/>
    </font>
    <font>
      <name val="Arial"/>
      <color rgb="00C4830A"/>
      <sz val="10"/>
    </font>
  </fonts>
  <fills count="6">
    <fill>
      <patternFill/>
    </fill>
    <fill>
      <patternFill patternType="gray125"/>
    </fill>
    <fill>
      <patternFill patternType="solid">
        <fgColor rgb="00191C4A"/>
      </patternFill>
    </fill>
    <fill>
      <patternFill patternType="solid">
        <fgColor rgb="00F7F6F2"/>
      </patternFill>
    </fill>
    <fill>
      <patternFill patternType="solid">
        <fgColor rgb="00FFFFFF"/>
      </patternFill>
    </fill>
    <fill>
      <patternFill patternType="solid">
        <fgColor rgb="00E8E9F2"/>
      </patternFill>
    </fill>
  </fills>
  <borders count="6">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top style="thin">
        <color rgb="00191C4A"/>
      </top>
      <bottom style="double">
        <color rgb="00191C4A"/>
      </bottom>
    </border>
    <border>
      <top style="thin">
        <color rgb="00191C4A"/>
      </top>
    </border>
  </borders>
  <cellStyleXfs count="1">
    <xf numFmtId="0" fontId="0" fillId="0" borderId="0"/>
  </cellStyleXfs>
  <cellXfs count="52">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12" fillId="0" borderId="0" pivotButton="0" quotePrefix="0" xfId="0"/>
    <xf numFmtId="0" fontId="9" fillId="0" borderId="0" applyAlignment="1" pivotButton="0" quotePrefix="0" xfId="0">
      <alignment horizontal="right"/>
    </xf>
    <xf numFmtId="0" fontId="9" fillId="0" borderId="0" pivotButton="0" quotePrefix="0" xfId="0"/>
    <xf numFmtId="0" fontId="4" fillId="2" borderId="2" applyAlignment="1" pivotButton="0" quotePrefix="0" xfId="0">
      <alignment vertical="center" indent="1"/>
    </xf>
    <xf numFmtId="0" fontId="0" fillId="2" borderId="2" pivotButton="0" quotePrefix="0" xfId="0"/>
    <xf numFmtId="0" fontId="13" fillId="0" borderId="0" applyAlignment="1" pivotButton="0" quotePrefix="0" xfId="0">
      <alignment vertical="center" indent="1"/>
    </xf>
    <xf numFmtId="164" fontId="14" fillId="4" borderId="3" applyAlignment="1" pivotButton="0" quotePrefix="0" xfId="0">
      <alignment horizontal="right" vertical="center" indent="1"/>
    </xf>
    <xf numFmtId="0" fontId="6" fillId="0" borderId="0" applyAlignment="1" pivotButton="0" quotePrefix="0" xfId="0">
      <alignment vertical="center" wrapText="1" indent="1"/>
    </xf>
    <xf numFmtId="9" fontId="15" fillId="3" borderId="3" applyAlignment="1" pivotButton="0" quotePrefix="0" xfId="0">
      <alignment horizontal="center" vertical="center" indent="1"/>
    </xf>
    <xf numFmtId="4" fontId="24" fillId="3" borderId="3" applyAlignment="1" pivotButton="0" quotePrefix="0" xfId="0">
      <alignment horizontal="left" vertical="center" wrapText="1" indent="1"/>
    </xf>
    <xf numFmtId="0" fontId="0" fillId="3" borderId="3" pivotButton="0" quotePrefix="0" xfId="0"/>
    <xf numFmtId="0" fontId="25" fillId="3" borderId="3" applyAlignment="1" pivotButton="0" quotePrefix="0" xfId="0">
      <alignment horizontal="left" vertical="center" wrapText="1" indent="1"/>
    </xf>
    <xf numFmtId="0" fontId="26" fillId="3" borderId="3" applyAlignment="1" pivotButton="0" quotePrefix="0" xfId="0">
      <alignment horizontal="left" vertical="center" wrapText="1" indent="1"/>
    </xf>
    <xf numFmtId="0" fontId="27" fillId="3" borderId="3" applyAlignment="1" pivotButton="0" quotePrefix="0" xfId="0">
      <alignment horizontal="left" vertical="center" wrapText="1" indent="1"/>
    </xf>
    <xf numFmtId="0" fontId="28" fillId="3" borderId="3" applyAlignment="1" pivotButton="0" quotePrefix="0" xfId="0">
      <alignment horizontal="left" vertical="center" wrapText="1" indent="1"/>
    </xf>
    <xf numFmtId="0" fontId="3" fillId="0" borderId="0" applyAlignment="1" pivotButton="0" quotePrefix="0" xfId="0">
      <alignment vertical="top" wrapText="1" indent="1"/>
    </xf>
    <xf numFmtId="0" fontId="5" fillId="2" borderId="3" applyAlignment="1" pivotButton="0" quotePrefix="0" xfId="0">
      <alignment horizontal="center" vertical="center" wrapText="1"/>
    </xf>
    <xf numFmtId="0" fontId="16" fillId="0" borderId="3" applyAlignment="1" pivotButton="0" quotePrefix="0" xfId="0">
      <alignment vertical="center" wrapText="1" indent="1"/>
    </xf>
    <xf numFmtId="0" fontId="10" fillId="4" borderId="3" applyAlignment="1" pivotButton="0" quotePrefix="0" xfId="0">
      <alignment horizontal="center" vertical="center"/>
    </xf>
    <xf numFmtId="1" fontId="18" fillId="3" borderId="3" applyAlignment="1" pivotButton="0" quotePrefix="0" xfId="0">
      <alignment horizontal="center" vertical="center"/>
    </xf>
    <xf numFmtId="165" fontId="7" fillId="3" borderId="3" applyAlignment="1" pivotButton="0" quotePrefix="0" xfId="0">
      <alignment horizontal="center" vertical="center" indent="1"/>
    </xf>
    <xf numFmtId="0" fontId="2" fillId="0" borderId="3" applyAlignment="1" pivotButton="0" quotePrefix="0" xfId="0">
      <alignment vertical="center" wrapText="1" indent="1"/>
    </xf>
    <xf numFmtId="0" fontId="7" fillId="5" borderId="4" applyAlignment="1" pivotButton="0" quotePrefix="0" xfId="0">
      <alignment vertical="center" indent="1"/>
    </xf>
    <xf numFmtId="0" fontId="0" fillId="5" borderId="4" pivotButton="0" quotePrefix="0" xfId="0"/>
    <xf numFmtId="1" fontId="7" fillId="5" borderId="4" applyAlignment="1" pivotButton="0" quotePrefix="0" xfId="0">
      <alignment horizontal="center" vertical="center"/>
    </xf>
    <xf numFmtId="165" fontId="19" fillId="5" borderId="4" applyAlignment="1" pivotButton="0" quotePrefix="0" xfId="0">
      <alignment horizontal="center" vertical="center"/>
    </xf>
    <xf numFmtId="9" fontId="12" fillId="5" borderId="4" applyAlignment="1" pivotButton="0" quotePrefix="0" xfId="0">
      <alignment horizontal="center" vertical="center"/>
    </xf>
    <xf numFmtId="0" fontId="20" fillId="2" borderId="5" applyAlignment="1" pivotButton="0" quotePrefix="0" xfId="0">
      <alignment vertical="center" indent="1"/>
    </xf>
    <xf numFmtId="0" fontId="0" fillId="2" borderId="5" pivotButton="0" quotePrefix="0" xfId="0"/>
    <xf numFmtId="1" fontId="20" fillId="2" borderId="5" applyAlignment="1" pivotButton="0" quotePrefix="0" xfId="0">
      <alignment horizontal="center" vertical="center"/>
    </xf>
    <xf numFmtId="165" fontId="21" fillId="2" borderId="5" applyAlignment="1" pivotButton="0" quotePrefix="0" xfId="0">
      <alignment horizontal="center" vertical="center"/>
    </xf>
    <xf numFmtId="0" fontId="22" fillId="2" borderId="5" applyAlignment="1" pivotButton="0" quotePrefix="0" xfId="0">
      <alignment horizontal="left" vertical="center" indent="1"/>
    </xf>
    <xf numFmtId="0" fontId="10" fillId="0" borderId="3" applyAlignment="1" pivotButton="0" quotePrefix="0" xfId="0">
      <alignment vertical="center" indent="1"/>
    </xf>
    <xf numFmtId="1" fontId="18" fillId="3" borderId="3" applyAlignment="1" pivotButton="0" quotePrefix="0" xfId="0">
      <alignment horizontal="center" vertical="center" indent="1"/>
    </xf>
    <xf numFmtId="165" fontId="18" fillId="3" borderId="3" applyAlignment="1" pivotButton="0" quotePrefix="0" xfId="0">
      <alignment horizontal="center" vertical="center" indent="1"/>
    </xf>
    <xf numFmtId="165" fontId="23" fillId="3" borderId="3" applyAlignment="1" pivotButton="0" quotePrefix="0" xfId="0">
      <alignment horizontal="center" vertical="center" indent="1"/>
    </xf>
    <xf numFmtId="0" fontId="6" fillId="0" borderId="3" applyAlignment="1" pivotButton="0" quotePrefix="0" xfId="0">
      <alignment vertical="center" wrapText="1" indent="1"/>
    </xf>
    <xf numFmtId="1" fontId="6" fillId="3" borderId="3" applyAlignment="1" pivotButton="0" quotePrefix="0" xfId="0">
      <alignment horizontal="center" vertical="center" indent="1"/>
    </xf>
    <xf numFmtId="0" fontId="0" fillId="2" borderId="3" pivotButton="0" quotePrefix="0" xfId="0"/>
    <xf numFmtId="0" fontId="7" fillId="0" borderId="3" applyAlignment="1" pivotButton="0" quotePrefix="0" xfId="0">
      <alignment vertical="center" indent="1"/>
    </xf>
    <xf numFmtId="0" fontId="15" fillId="3" borderId="3" applyAlignment="1" pivotButton="0" quotePrefix="0" xfId="0">
      <alignment horizontal="left" vertical="center" indent="1"/>
    </xf>
    <xf numFmtId="0" fontId="6" fillId="3" borderId="3" applyAlignment="1" pivotButton="0" quotePrefix="0" xfId="0">
      <alignment horizontal="left" vertical="center" wrapText="1" indent="1"/>
    </xf>
    <xf numFmtId="0" fontId="11" fillId="0" borderId="0" applyAlignment="1" pivotButton="0" quotePrefix="0" xfId="0">
      <alignment vertical="top" wrapText="1" indent="1"/>
    </xf>
    <xf numFmtId="1" fontId="6" fillId="3" borderId="3" applyAlignment="1" pivotButton="0" quotePrefix="0" xfId="0">
      <alignment horizontal="center" vertical="center"/>
    </xf>
    <xf numFmtId="0" fontId="7" fillId="0" borderId="3" applyAlignment="1" pivotButton="0" quotePrefix="0" xfId="0">
      <alignment vertical="center" wrapText="1" indent="1"/>
    </xf>
    <xf numFmtId="0" fontId="8" fillId="0" borderId="3" applyAlignment="1" pivotButton="0" quotePrefix="0" xfId="0">
      <alignment vertical="center" wrapText="1" indent="1"/>
    </xf>
    <xf numFmtId="0" fontId="9" fillId="0" borderId="3" applyAlignment="1" pivotButton="0" quotePrefix="0" xfId="0">
      <alignment vertical="center" wrapText="1" indent="1"/>
    </xf>
    <xf numFmtId="0" fontId="10" fillId="0" borderId="3" applyAlignment="1" pivotButton="0" quotePrefix="0" xfId="0">
      <alignment vertical="center" wrapText="1" indent="1"/>
    </xf>
  </cellXfs>
  <cellStyles count="1">
    <cellStyle name="Normal" xfId="0" builtinId="0" hidden="0"/>
  </cellStyles>
  <dxfs count="8">
    <dxf>
      <font>
        <name val="Arial"/>
        <b val="1"/>
        <color rgb="00FFFFFF"/>
        <sz val="9.5"/>
      </font>
      <fill>
        <patternFill patternType="solid">
          <fgColor rgb="001D9E75"/>
        </patternFill>
      </fill>
      <border>
        <left style="thin">
          <color rgb="00E0DDD4"/>
        </left>
        <right style="thin">
          <color rgb="00E0DDD4"/>
        </right>
        <top style="thin">
          <color rgb="00E0DDD4"/>
        </top>
        <bottom style="thin">
          <color rgb="00E0DDD4"/>
        </bottom>
      </border>
    </dxf>
    <dxf>
      <font>
        <name val="Arial"/>
        <b val="1"/>
        <color rgb="00FFFFFF"/>
        <sz val="9.5"/>
      </font>
      <fill>
        <patternFill patternType="solid">
          <fgColor rgb="0021759B"/>
        </patternFill>
      </fill>
      <border>
        <left style="thin">
          <color rgb="00E0DDD4"/>
        </left>
        <right style="thin">
          <color rgb="00E0DDD4"/>
        </right>
        <top style="thin">
          <color rgb="00E0DDD4"/>
        </top>
        <bottom style="thin">
          <color rgb="00E0DDD4"/>
        </bottom>
      </border>
    </dxf>
    <dxf>
      <font>
        <name val="Arial"/>
        <b val="1"/>
        <color rgb="00FFFFFF"/>
        <sz val="9.5"/>
      </font>
      <fill>
        <patternFill patternType="solid">
          <fgColor rgb="00C4830A"/>
        </patternFill>
      </fill>
      <border>
        <left style="thin">
          <color rgb="00E0DDD4"/>
        </left>
        <right style="thin">
          <color rgb="00E0DDD4"/>
        </right>
        <top style="thin">
          <color rgb="00E0DDD4"/>
        </top>
        <bottom style="thin">
          <color rgb="00E0DDD4"/>
        </bottom>
      </border>
    </dxf>
    <dxf>
      <font>
        <name val="Arial"/>
        <b val="1"/>
        <color rgb="00FFFFFF"/>
        <sz val="9.5"/>
      </font>
      <fill>
        <patternFill patternType="solid">
          <fgColor rgb="00A32D2D"/>
        </patternFill>
      </fill>
      <border>
        <left style="thin">
          <color rgb="00E0DDD4"/>
        </left>
        <right style="thin">
          <color rgb="00E0DDD4"/>
        </right>
        <top style="thin">
          <color rgb="00E0DDD4"/>
        </top>
        <bottom style="thin">
          <color rgb="00E0DDD4"/>
        </bottom>
      </border>
    </dxf>
    <dxf>
      <font>
        <name val="Arial"/>
        <b val="1"/>
        <color rgb="006B6870"/>
        <sz val="9.5"/>
      </font>
      <fill>
        <patternFill patternType="solid">
          <fgColor rgb="00E0DDD4"/>
        </patternFill>
      </fill>
      <border>
        <left style="thin">
          <color rgb="00E0DDD4"/>
        </left>
        <right style="thin">
          <color rgb="00E0DDD4"/>
        </right>
        <top style="thin">
          <color rgb="00E0DDD4"/>
        </top>
        <bottom style="thin">
          <color rgb="00E0DDD4"/>
        </bottom>
      </border>
    </dxf>
    <dxf>
      <font>
        <name val="Arial"/>
        <b val="1"/>
        <color rgb="00FFFFFF"/>
        <sz val="10"/>
      </font>
      <fill>
        <patternFill patternType="solid">
          <fgColor rgb="00A32D2D"/>
        </patternFill>
      </fill>
    </dxf>
    <dxf>
      <font>
        <name val="Arial"/>
        <b val="1"/>
        <color rgb="00A32D2D"/>
        <sz val="9.5"/>
      </font>
      <fill>
        <patternFill patternType="solid">
          <fgColor rgb="00E8E9F2"/>
        </patternFill>
      </fill>
    </dxf>
    <dxf>
      <font>
        <name val="Arial"/>
        <b val="1"/>
        <color rgb="00FFFFFF"/>
        <sz val="10"/>
      </font>
      <fill>
        <patternFill patternType="solid">
          <fgColor rgb="001D9E7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F121"/>
  <sheetViews>
    <sheetView showGridLines="0" workbookViewId="0">
      <pane ySplit="23" topLeftCell="A24" activePane="bottomLeft" state="frozen"/>
      <selection pane="bottomLeft" activeCell="A1" sqref="A1"/>
    </sheetView>
  </sheetViews>
  <sheetFormatPr baseColWidth="8" defaultRowHeight="15"/>
  <cols>
    <col width="58" customWidth="1" min="1" max="1"/>
    <col width="15" customWidth="1" min="2" max="2"/>
    <col width="11" customWidth="1" min="3" max="3"/>
    <col width="11" customWidth="1" min="4" max="4"/>
    <col width="52" customWidth="1" min="5" max="5"/>
    <col width="9" customWidth="1" min="6" max="6"/>
  </cols>
  <sheetData>
    <row r="1" ht="26" customHeight="1">
      <c r="A1" s="1" t="inlineStr">
        <is>
          <t>FUNDING READINESS ASSESSMENT</t>
        </is>
      </c>
    </row>
    <row r="2" ht="14" customHeight="1">
      <c r="A2" s="2" t="inlineStr">
        <is>
          <t>Score yourself honestly. It is far cheaper to find the gaps here than to have a funder find them</t>
        </is>
      </c>
    </row>
    <row r="3" ht="4" customHeight="1">
      <c r="A3" s="3" t="n"/>
      <c r="B3" s="3" t="n"/>
      <c r="C3" s="3" t="n"/>
      <c r="D3" s="3" t="n"/>
      <c r="E3" s="3" t="n"/>
      <c r="F3" s="3" t="n"/>
    </row>
    <row r="4" ht="15" customHeight="1">
      <c r="A4" s="4" t="inlineStr">
        <is>
          <t>[YOUR COMPANY NAME]</t>
        </is>
      </c>
      <c r="E4" s="5" t="inlineStr">
        <is>
          <t>[ Insert your logo in the space above ]</t>
        </is>
      </c>
    </row>
    <row r="5" ht="15" customHeight="1">
      <c r="A5" s="6" t="inlineStr">
        <is>
          <t>Reg No: [XXXX/XXXXXX/XX]</t>
        </is>
      </c>
      <c r="E5" s="5" t="inlineStr">
        <is>
          <t>VAT No: [4XXXXXXXXX] (if VAT registered)</t>
        </is>
      </c>
    </row>
    <row r="6" ht="15" customHeight="1">
      <c r="A6" s="6" t="inlineStr">
        <is>
          <t>[email@yourbusiness.co.za]</t>
        </is>
      </c>
      <c r="E6" s="5" t="inlineStr">
        <is>
          <t>[+27 XX XXX XXXX]</t>
        </is>
      </c>
    </row>
    <row r="7"/>
    <row r="8" ht="22" customHeight="1">
      <c r="A8" s="7" t="inlineStr">
        <is>
          <t>WHAT YOU ARE ASKING FOR</t>
        </is>
      </c>
      <c r="B8" s="8" t="n"/>
      <c r="C8" s="8" t="n"/>
      <c r="D8" s="8" t="n"/>
      <c r="E8" s="8" t="n"/>
      <c r="F8" s="8" t="n"/>
    </row>
    <row r="9" ht="20" customHeight="1">
      <c r="A9" s="9" t="inlineStr">
        <is>
          <t>How much funding do you need?</t>
        </is>
      </c>
      <c r="B9" s="10" t="n"/>
      <c r="C9" s="11" t="inlineStr">
        <is>
          <t>One figure, and be able to justify it with quotations.</t>
        </is>
      </c>
    </row>
    <row r="10" ht="20" customHeight="1">
      <c r="A10" s="9" t="inlineStr">
        <is>
          <t>How much of that are you putting in yourself?</t>
        </is>
      </c>
      <c r="B10" s="10" t="n"/>
      <c r="C10" s="11" t="inlineStr">
        <is>
          <t>Cash, or an asset you have already bought for the project.</t>
        </is>
      </c>
    </row>
    <row r="11" ht="22" customHeight="1">
      <c r="A11" s="9" t="inlineStr">
        <is>
          <t>Your own contribution, as a percentage of the project</t>
        </is>
      </c>
      <c r="B11" s="12">
        <f>IF(B9=0,"",B10/B9)</f>
        <v/>
      </c>
      <c r="C11" s="11" t="inlineStr">
        <is>
          <t>Very few South African funders put in 100%. A visible own contribution changes how the whole application is read.</t>
        </is>
      </c>
    </row>
    <row r="12"/>
    <row r="13" ht="22" customHeight="1">
      <c r="A13" s="7" t="inlineStr">
        <is>
          <t>YOUR READINESS RIGHT NOW</t>
        </is>
      </c>
      <c r="B13" s="8" t="n"/>
      <c r="C13" s="8" t="n"/>
      <c r="D13" s="8" t="n"/>
      <c r="E13" s="8" t="n"/>
      <c r="F13" s="8" t="n"/>
    </row>
    <row r="14" ht="24" customHeight="1">
      <c r="A14" s="9" t="inlineStr">
        <is>
          <t>Readiness score out of 100</t>
        </is>
      </c>
      <c r="B14" s="13">
        <f>IF(C95=0,0,D95/C95*100)</f>
        <v/>
      </c>
      <c r="C14" s="14" t="n"/>
      <c r="D14" s="14" t="n"/>
      <c r="E14" s="14" t="n"/>
      <c r="F14" s="14" t="n"/>
    </row>
    <row r="15" ht="24" customHeight="1">
      <c r="A15" s="9" t="inlineStr">
        <is>
          <t>Readiness band</t>
        </is>
      </c>
      <c r="B15" s="15">
        <f>VLOOKUP(IF(C95=0,0,D95/C95*100),'Funder match'!A8:E11,2,TRUE)</f>
        <v/>
      </c>
      <c r="C15" s="14" t="n"/>
      <c r="D15" s="14" t="n"/>
      <c r="E15" s="14" t="n"/>
      <c r="F15" s="14" t="n"/>
    </row>
    <row r="16" ht="30" customHeight="1">
      <c r="A16" s="9" t="inlineStr">
        <is>
          <t>What that means</t>
        </is>
      </c>
      <c r="B16" s="16">
        <f>VLOOKUP(IF(C95=0,0,D95/C95*100),'Funder match'!A8:E11,3,TRUE)</f>
        <v/>
      </c>
      <c r="C16" s="14" t="n"/>
      <c r="D16" s="14" t="n"/>
      <c r="E16" s="14" t="n"/>
      <c r="F16" s="14" t="n"/>
    </row>
    <row r="17" ht="30" customHeight="1">
      <c r="A17" s="9" t="inlineStr">
        <is>
          <t>Who will realistically fund you today</t>
        </is>
      </c>
      <c r="B17" s="17">
        <f>VLOOKUP(IF(C95=0,0,D95/C95*100),'Funder match'!A8:E11,4,TRUE)</f>
        <v/>
      </c>
      <c r="C17" s="14" t="n"/>
      <c r="D17" s="14" t="n"/>
      <c r="E17" s="14" t="n"/>
      <c r="F17" s="14" t="n"/>
    </row>
    <row r="18" ht="30" customHeight="1">
      <c r="A18" s="9" t="inlineStr">
        <is>
          <t>What moves you up a band</t>
        </is>
      </c>
      <c r="B18" s="18">
        <f>VLOOKUP(IF(C95=0,0,D95/C95*100),'Funder match'!A8:E11,5,TRUE)</f>
        <v/>
      </c>
      <c r="C18" s="14" t="n"/>
      <c r="D18" s="14" t="n"/>
      <c r="E18" s="14" t="n"/>
      <c r="F18" s="14" t="n"/>
    </row>
    <row r="19"/>
    <row r="20" ht="17.5" customHeight="1">
      <c r="A20" s="19" t="inlineStr">
        <is>
          <t>Note: How to use this sheet: type only in the white cells, which show in blue text. The shaded cells work themselves out, so leave them alone. Notes in grey italic are guidance and can be deleted before you send the document.</t>
        </is>
      </c>
    </row>
    <row r="21" ht="17.5" customHeight="1">
      <c r="A21" s="19" t="inlineStr">
        <is>
          <t>Note: answer every row. Yes scores the full weight, Mostly scores three quarters, Partly scores two fifths, and No scores nothing. Mark a row "Not applicable" and it drops out of the score altogether rather than counting against you.</t>
        </is>
      </c>
    </row>
    <row r="22"/>
    <row r="23" ht="26" customHeight="1">
      <c r="A23" s="20" t="inlineStr">
        <is>
          <t>WHAT A FUNDER LOOKS AT</t>
        </is>
      </c>
      <c r="B23" s="20" t="inlineStr">
        <is>
          <t>YOUR HONEST ANSWER</t>
        </is>
      </c>
      <c r="C23" s="20" t="inlineStr">
        <is>
          <t>POINTS AVAILABLE</t>
        </is>
      </c>
      <c r="D23" s="20" t="inlineStr">
        <is>
          <t>YOUR POINTS</t>
        </is>
      </c>
      <c r="E23" s="20" t="inlineStr">
        <is>
          <t>WHAT TO DO IF IT IS NOT A YES</t>
        </is>
      </c>
    </row>
    <row r="24" ht="22" customHeight="1">
      <c r="A24" s="7" t="inlineStr">
        <is>
          <t>LEGAL AND REGISTRATION STATUS: 10 POINTS</t>
        </is>
      </c>
      <c r="B24" s="8" t="n"/>
      <c r="C24" s="8" t="n"/>
      <c r="D24" s="8" t="n"/>
      <c r="E24" s="8" t="n"/>
      <c r="F24" s="8" t="n"/>
    </row>
    <row r="25" ht="41" customHeight="1">
      <c r="A25" s="21" t="inlineStr">
        <is>
          <t>The business is registered at CIPC and you have the CoR 14.3 certificate</t>
        </is>
      </c>
      <c r="B25" s="22" t="n"/>
      <c r="C25" s="23" t="n">
        <v>3</v>
      </c>
      <c r="D25" s="24">
        <f>IF(OR(B25="",B25="Not applicable"),"",IF(B25="Yes",C25,IF(B25="Mostly",C25*0.75,IF(B25="Partly",C25*0.4,0))))</f>
        <v/>
      </c>
      <c r="E25" s="25" t="inlineStr">
        <is>
          <t>Register at bizportal.gov.za. R 125 with a standard MOI, or R 175 with a name reservation. A sole proprietor cannot be funded as a business by most funders.</t>
        </is>
      </c>
    </row>
    <row r="26" ht="52" customHeight="1">
      <c r="A26" s="21" t="inlineStr">
        <is>
          <t>CIPC annual returns and the beneficial ownership declaration are up to date</t>
        </is>
      </c>
      <c r="B26" s="22" t="n"/>
      <c r="C26" s="23" t="n">
        <v>3</v>
      </c>
      <c r="D26" s="24">
        <f>IF(OR(B26="",B26="Not applicable"),"",IF(B26="Yes",C26,IF(B26="Mostly",C26*0.75,IF(B26="Partly",C26*0.4,0))))</f>
        <v/>
      </c>
      <c r="E26" s="25" t="inlineStr">
        <is>
          <t>File at annualreturns.cipc.co.za. R 100 where turnover is under R 1 million. Since 1 July 2024 the annual return cannot be filed at all unless the beneficial ownership declaration goes in with it.</t>
        </is>
      </c>
    </row>
    <row r="27" ht="41" customHeight="1">
      <c r="A27" s="21" t="inlineStr">
        <is>
          <t>The MOI, the director listing and the share register are available and correct</t>
        </is>
      </c>
      <c r="B27" s="22" t="n"/>
      <c r="C27" s="23" t="n">
        <v>2</v>
      </c>
      <c r="D27" s="24">
        <f>IF(OR(B27="",B27="Not applicable"),"",IF(B27="Yes",C27,IF(B27="Mostly",C27*0.75,IF(B27="Partly",C27*0.4,0))))</f>
        <v/>
      </c>
      <c r="E27" s="25" t="inlineStr">
        <is>
          <t>Download the MOI and CoR 39 from CIPC. Write up the share register if it does not exist. A funder will not lend into a company where it cannot see who owns what.</t>
        </is>
      </c>
    </row>
    <row r="28" ht="41" customHeight="1">
      <c r="A28" s="21" t="inlineStr">
        <is>
          <t>Every licence or permit the business needs is in place and current</t>
        </is>
      </c>
      <c r="B28" s="22" t="n"/>
      <c r="C28" s="23" t="n">
        <v>2</v>
      </c>
      <c r="D28" s="24">
        <f>IF(OR(B28="",B28="Not applicable"),"",IF(B28="Yes",C28,IF(B28="Mostly",C28*0.75,IF(B28="Partly",C28*0.4,0))))</f>
        <v/>
      </c>
      <c r="E28" s="25" t="inlineStr">
        <is>
          <t>Check with your municipality, and with your industry regulator. Food, liquor, transport, security and construction all have their own requirements.</t>
        </is>
      </c>
    </row>
    <row r="29" ht="22" customHeight="1">
      <c r="A29" s="26" t="inlineStr">
        <is>
          <t>Subtotal: Legal and registration status</t>
        </is>
      </c>
      <c r="B29" s="27" t="n"/>
      <c r="C29" s="28">
        <f>SUMIF(B25:B28,"&lt;&gt;Not applicable",C25:C28)</f>
        <v/>
      </c>
      <c r="D29" s="29">
        <f>SUM(D25:D28)</f>
        <v/>
      </c>
      <c r="E29" s="30">
        <f>IF(C29=0,"",D29/C29)</f>
        <v/>
      </c>
      <c r="F29" s="27" t="n"/>
    </row>
    <row r="30"/>
    <row r="31" ht="22" customHeight="1">
      <c r="A31" s="7" t="inlineStr">
        <is>
          <t>TAX COMPLIANCE: 12 POINTS</t>
        </is>
      </c>
      <c r="B31" s="8" t="n"/>
      <c r="C31" s="8" t="n"/>
      <c r="D31" s="8" t="n"/>
      <c r="E31" s="8" t="n"/>
      <c r="F31" s="8" t="n"/>
    </row>
    <row r="32" ht="30" customHeight="1">
      <c r="A32" s="21" t="inlineStr">
        <is>
          <t>The business is registered for income tax with SARS</t>
        </is>
      </c>
      <c r="B32" s="22" t="n"/>
      <c r="C32" s="23" t="n">
        <v>3</v>
      </c>
      <c r="D32" s="24">
        <f>IF(OR(B32="",B32="Not applicable"),"",IF(B32="Yes",C32,IF(B32="Mostly",C32*0.75,IF(B32="Partly",C32*0.4,0))))</f>
        <v/>
      </c>
      <c r="E32" s="25" t="inlineStr">
        <is>
          <t>A company registered through BizPortal gets a tax number automatically. Otherwise register on eFiling.</t>
        </is>
      </c>
    </row>
    <row r="33" ht="41" customHeight="1">
      <c r="A33" s="21" t="inlineStr">
        <is>
          <t>All income tax returns are filed and there are no outstanding assessments</t>
        </is>
      </c>
      <c r="B33" s="22" t="n"/>
      <c r="C33" s="23" t="n">
        <v>3</v>
      </c>
      <c r="D33" s="24">
        <f>IF(OR(B33="",B33="Not applicable"),"",IF(B33="Yes",C33,IF(B33="Mostly",C33*0.75,IF(B33="Partly",C33*0.4,0))))</f>
        <v/>
      </c>
      <c r="E33" s="25" t="inlineStr">
        <is>
          <t>File the outstanding returns even if you cannot pay yet. SARS will usually agree a payment arrangement, and an arrangement counts as compliant.</t>
        </is>
      </c>
    </row>
    <row r="34" ht="41" customHeight="1">
      <c r="A34" s="21" t="inlineStr">
        <is>
          <t>A Tax Compliance Status PIN can be issued today</t>
        </is>
      </c>
      <c r="B34" s="22" t="n"/>
      <c r="C34" s="23" t="n">
        <v>3</v>
      </c>
      <c r="D34" s="24">
        <f>IF(OR(B34="",B34="Not applicable"),"",IF(B34="Yes",C34,IF(B34="Mostly",C34*0.75,IF(B34="Partly",C34*0.4,0))))</f>
        <v/>
      </c>
      <c r="E34" s="25" t="inlineStr">
        <is>
          <t>Request it on eFiling under Tax Status. The paper tax clearance certificate no longer exists, and the funder checks your status live using the PIN.</t>
        </is>
      </c>
    </row>
    <row r="35" ht="41" customHeight="1">
      <c r="A35" s="21" t="inlineStr">
        <is>
          <t>VAT returns are up to date, or the business is correctly not registered</t>
        </is>
      </c>
      <c r="B35" s="22" t="n"/>
      <c r="C35" s="23" t="n">
        <v>2</v>
      </c>
      <c r="D35" s="24">
        <f>IF(OR(B35="",B35="Not applicable"),"",IF(B35="Yes",C35,IF(B35="Mostly",C35*0.75,IF(B35="Partly",C35*0.4,0))))</f>
        <v/>
      </c>
      <c r="E35" s="25" t="inlineStr">
        <is>
          <t>Registration is compulsory once taxable turnover passes R 2 300 000 in any 12 month period, and voluntary from R 120 000.</t>
        </is>
      </c>
    </row>
    <row r="36" ht="41" customHeight="1">
      <c r="A36" s="21" t="inlineStr">
        <is>
          <t>PAYE, UIF and SDL are registered and the EMP201 returns are up to date</t>
        </is>
      </c>
      <c r="B36" s="22" t="n"/>
      <c r="C36" s="23" t="n">
        <v>1</v>
      </c>
      <c r="D36" s="24">
        <f>IF(OR(B36="",B36="Not applicable"),"",IF(B36="Yes",C36,IF(B36="Mostly",C36*0.75,IF(B36="Partly",C36*0.4,0))))</f>
        <v/>
      </c>
      <c r="E36" s="25" t="inlineStr">
        <is>
          <t>UIF is 1% from the employee and 1% from you, up to R 17 712 a month. SDL only applies once payroll passes R 500 000 over 12 months.</t>
        </is>
      </c>
    </row>
    <row r="37" ht="22" customHeight="1">
      <c r="A37" s="26" t="inlineStr">
        <is>
          <t>Subtotal: Tax compliance</t>
        </is>
      </c>
      <c r="B37" s="27" t="n"/>
      <c r="C37" s="28">
        <f>SUMIF(B32:B36,"&lt;&gt;Not applicable",C32:C36)</f>
        <v/>
      </c>
      <c r="D37" s="29">
        <f>SUM(D32:D36)</f>
        <v/>
      </c>
      <c r="E37" s="30">
        <f>IF(C37=0,"",D37/C37)</f>
        <v/>
      </c>
      <c r="F37" s="27" t="n"/>
    </row>
    <row r="38"/>
    <row r="39" ht="22" customHeight="1">
      <c r="A39" s="7" t="inlineStr">
        <is>
          <t>FINANCIAL RECORDS AND STATEMENTS: 14 POINTS</t>
        </is>
      </c>
      <c r="B39" s="8" t="n"/>
      <c r="C39" s="8" t="n"/>
      <c r="D39" s="8" t="n"/>
      <c r="E39" s="8" t="n"/>
      <c r="F39" s="8" t="n"/>
    </row>
    <row r="40" ht="41" customHeight="1">
      <c r="A40" s="21" t="inlineStr">
        <is>
          <t>Annual financial statements exist for the last two years</t>
        </is>
      </c>
      <c r="B40" s="22" t="n"/>
      <c r="C40" s="23" t="n">
        <v>4</v>
      </c>
      <c r="D40" s="24">
        <f>IF(OR(B40="",B40="Not applicable"),"",IF(B40="Yes",C40,IF(B40="Mostly",C40*0.75,IF(B40="Partly",C40*0.4,0))))</f>
        <v/>
      </c>
      <c r="E40" s="25" t="inlineStr">
        <is>
          <t>Get your accountant to prepare them. Management accounts are accepted where audited statements are not required, but something must exist.</t>
        </is>
      </c>
    </row>
    <row r="41" ht="41" customHeight="1">
      <c r="A41" s="21" t="inlineStr">
        <is>
          <t>Management accounts are current to within the last three months</t>
        </is>
      </c>
      <c r="B41" s="22" t="n"/>
      <c r="C41" s="23" t="n">
        <v>3</v>
      </c>
      <c r="D41" s="24">
        <f>IF(OR(B41="",B41="Not applicable"),"",IF(B41="Yes",C41,IF(B41="Mostly",C41*0.75,IF(B41="Partly",C41*0.4,0))))</f>
        <v/>
      </c>
      <c r="E41" s="25" t="inlineStr">
        <is>
          <t>Write the books up monthly, not once a year. A bookkeeper for a few hours a month costs less than a declined application.</t>
        </is>
      </c>
    </row>
    <row r="42" ht="41" customHeight="1">
      <c r="A42" s="21" t="inlineStr">
        <is>
          <t>Business money and personal money are completely separate</t>
        </is>
      </c>
      <c r="B42" s="22" t="n"/>
      <c r="C42" s="23" t="n">
        <v>3</v>
      </c>
      <c r="D42" s="24">
        <f>IF(OR(B42="",B42="Not applicable"),"",IF(B42="Yes",C42,IF(B42="Mostly",C42*0.75,IF(B42="Partly",C42*0.4,0))))</f>
        <v/>
      </c>
      <c r="E42" s="25" t="inlineStr">
        <is>
          <t>Stop putting business income through a personal account today. Mixed accounts make the statements unusable and weaken the limited liability of a company.</t>
        </is>
      </c>
    </row>
    <row r="43" ht="30" customHeight="1">
      <c r="A43" s="21" t="inlineStr">
        <is>
          <t>You know your gross margin and the monthly turnover you break even at</t>
        </is>
      </c>
      <c r="B43" s="22" t="n"/>
      <c r="C43" s="23" t="n">
        <v>2</v>
      </c>
      <c r="D43" s="24">
        <f>IF(OR(B43="",B43="Not applicable"),"",IF(B43="Yes",C43,IF(B43="Mostly",C43*0.75,IF(B43="Partly",C43*0.4,0))))</f>
        <v/>
      </c>
      <c r="E43" s="25" t="inlineStr">
        <is>
          <t>Work it out before the meeting. You will be asked, and not knowing ends the conversation.</t>
        </is>
      </c>
    </row>
    <row r="44" ht="30" customHeight="1">
      <c r="A44" s="21" t="inlineStr">
        <is>
          <t>A cash flow forecast for the next 12 months exists</t>
        </is>
      </c>
      <c r="B44" s="22" t="n"/>
      <c r="C44" s="23" t="n">
        <v>2</v>
      </c>
      <c r="D44" s="24">
        <f>IF(OR(B44="",B44="Not applicable"),"",IF(B44="Yes",C44,IF(B44="Mostly",C44*0.75,IF(B44="Partly",C44*0.4,0))))</f>
        <v/>
      </c>
      <c r="E44" s="25" t="inlineStr">
        <is>
          <t>Use template B12. A lender is buying your future cash, not your past profit.</t>
        </is>
      </c>
    </row>
    <row r="45" ht="22" customHeight="1">
      <c r="A45" s="26" t="inlineStr">
        <is>
          <t>Subtotal: Financial records and statements</t>
        </is>
      </c>
      <c r="B45" s="27" t="n"/>
      <c r="C45" s="28">
        <f>SUMIF(B40:B44,"&lt;&gt;Not applicable",C40:C44)</f>
        <v/>
      </c>
      <c r="D45" s="29">
        <f>SUM(D40:D44)</f>
        <v/>
      </c>
      <c r="E45" s="30">
        <f>IF(C45=0,"",D45/C45)</f>
        <v/>
      </c>
      <c r="F45" s="27" t="n"/>
    </row>
    <row r="46"/>
    <row r="47" ht="22" customHeight="1">
      <c r="A47" s="7" t="inlineStr">
        <is>
          <t>BANKING HISTORY: 10 POINTS</t>
        </is>
      </c>
      <c r="B47" s="8" t="n"/>
      <c r="C47" s="8" t="n"/>
      <c r="D47" s="8" t="n"/>
      <c r="E47" s="8" t="n"/>
      <c r="F47" s="8" t="n"/>
    </row>
    <row r="48" ht="30" customHeight="1">
      <c r="A48" s="21" t="inlineStr">
        <is>
          <t>The business has its own bank account in the business name</t>
        </is>
      </c>
      <c r="B48" s="22" t="n"/>
      <c r="C48" s="23" t="n">
        <v>3</v>
      </c>
      <c r="D48" s="24">
        <f>IF(OR(B48="",B48="Not applicable"),"",IF(B48="Yes",C48,IF(B48="Mostly",C48*0.75,IF(B48="Partly",C48*0.4,0))))</f>
        <v/>
      </c>
      <c r="E48" s="25" t="inlineStr">
        <is>
          <t>Open one. Some banks will open it inside the BizPortal registration flow.</t>
        </is>
      </c>
    </row>
    <row r="49" ht="30" customHeight="1">
      <c r="A49" s="21" t="inlineStr">
        <is>
          <t>Six months or more of business bank statements are available</t>
        </is>
      </c>
      <c r="B49" s="22" t="n"/>
      <c r="C49" s="23" t="n">
        <v>3</v>
      </c>
      <c r="D49" s="24">
        <f>IF(OR(B49="",B49="Not applicable"),"",IF(B49="Yes",C49,IF(B49="Mostly",C49*0.75,IF(B49="Partly",C49*0.4,0))))</f>
        <v/>
      </c>
      <c r="E49" s="25" t="inlineStr">
        <is>
          <t>If the account is new, start now. Most funders want six months and some want twelve.</t>
        </is>
      </c>
    </row>
    <row r="50" ht="41" customHeight="1">
      <c r="A50" s="21" t="inlineStr">
        <is>
          <t>There are no returned debit orders or unarranged overdrafts in the last six months</t>
        </is>
      </c>
      <c r="B50" s="22" t="n"/>
      <c r="C50" s="23" t="n">
        <v>2</v>
      </c>
      <c r="D50" s="24">
        <f>IF(OR(B50="",B50="Not applicable"),"",IF(B50="Yes",C50,IF(B50="Mostly",C50*0.75,IF(B50="Partly",C50*0.4,0))))</f>
        <v/>
      </c>
      <c r="E50" s="25" t="inlineStr">
        <is>
          <t>A returned debit order is read as an inability to manage cash. Move your debit order dates to just after your main receipts.</t>
        </is>
      </c>
    </row>
    <row r="51" ht="30" customHeight="1">
      <c r="A51" s="21" t="inlineStr">
        <is>
          <t>The money going through the account matches what the statements say you earn</t>
        </is>
      </c>
      <c r="B51" s="22" t="n"/>
      <c r="C51" s="23" t="n">
        <v>2</v>
      </c>
      <c r="D51" s="24">
        <f>IF(OR(B51="",B51="Not applicable"),"",IF(B51="Yes",C51,IF(B51="Mostly",C51*0.75,IF(B51="Partly",C51*0.4,0))))</f>
        <v/>
      </c>
      <c r="E51" s="25" t="inlineStr">
        <is>
          <t>If they do not match, fix the books before a funder finds the gap.</t>
        </is>
      </c>
    </row>
    <row r="52" ht="22" customHeight="1">
      <c r="A52" s="26" t="inlineStr">
        <is>
          <t>Subtotal: Banking history</t>
        </is>
      </c>
      <c r="B52" s="27" t="n"/>
      <c r="C52" s="28">
        <f>SUMIF(B48:B51,"&lt;&gt;Not applicable",C48:C51)</f>
        <v/>
      </c>
      <c r="D52" s="29">
        <f>SUM(D48:D51)</f>
        <v/>
      </c>
      <c r="E52" s="30">
        <f>IF(C52=0,"",D52/C52)</f>
        <v/>
      </c>
      <c r="F52" s="27" t="n"/>
    </row>
    <row r="53"/>
    <row r="54" ht="22" customHeight="1">
      <c r="A54" s="7" t="inlineStr">
        <is>
          <t>BUSINESS PLAN AND FINANCIAL PROJECTIONS: 12 POINTS</t>
        </is>
      </c>
      <c r="B54" s="8" t="n"/>
      <c r="C54" s="8" t="n"/>
      <c r="D54" s="8" t="n"/>
      <c r="E54" s="8" t="n"/>
      <c r="F54" s="8" t="n"/>
    </row>
    <row r="55" ht="30" customHeight="1">
      <c r="A55" s="21" t="inlineStr">
        <is>
          <t>A written business plan exists and is less than 12 months old</t>
        </is>
      </c>
      <c r="B55" s="22" t="n"/>
      <c r="C55" s="23" t="n">
        <v>4</v>
      </c>
      <c r="D55" s="24">
        <f>IF(OR(B55="",B55="Not applicable"),"",IF(B55="Yes",C55,IF(B55="Mostly",C55*0.75,IF(B55="Partly",C55*0.4,0))))</f>
        <v/>
      </c>
      <c r="E55" s="25" t="inlineStr">
        <is>
          <t>Use template A1. Ten honest pages beat fifty vague ones.</t>
        </is>
      </c>
    </row>
    <row r="56" ht="41" customHeight="1">
      <c r="A56" s="21" t="inlineStr">
        <is>
          <t>Three year financial projections exist and the assumptions are written down</t>
        </is>
      </c>
      <c r="B56" s="22" t="n"/>
      <c r="C56" s="23" t="n">
        <v>4</v>
      </c>
      <c r="D56" s="24">
        <f>IF(OR(B56="",B56="Not applicable"),"",IF(B56="Yes",C56,IF(B56="Mostly",C56*0.75,IF(B56="Partly",C56*0.4,0))))</f>
        <v/>
      </c>
      <c r="E56" s="25" t="inlineStr">
        <is>
          <t>Every number must trace back to something: a price, a volume, a quotation. Expect to be asked where a figure came from.</t>
        </is>
      </c>
    </row>
    <row r="57" ht="30" customHeight="1">
      <c r="A57" s="21" t="inlineStr">
        <is>
          <t>You can say in one sentence what the money is for</t>
        </is>
      </c>
      <c r="B57" s="22" t="n"/>
      <c r="C57" s="23" t="n">
        <v>2</v>
      </c>
      <c r="D57" s="24">
        <f>IF(OR(B57="",B57="Not applicable"),"",IF(B57="Yes",C57,IF(B57="Mostly",C57*0.75,IF(B57="Partly",C57*0.4,0))))</f>
        <v/>
      </c>
      <c r="E57" s="25" t="inlineStr">
        <is>
          <t>"Working capital" is not an answer. "A second bakkie so we can run two delivery routes" is.</t>
        </is>
      </c>
    </row>
    <row r="58" ht="30" customHeight="1">
      <c r="A58" s="21" t="inlineStr">
        <is>
          <t>You can show that the repayment comes out of cash, not out of paper profit</t>
        </is>
      </c>
      <c r="B58" s="22" t="n"/>
      <c r="C58" s="23" t="n">
        <v>2</v>
      </c>
      <c r="D58" s="24">
        <f>IF(OR(B58="",B58="Not applicable"),"",IF(B58="Yes",C58,IF(B58="Mostly",C58*0.75,IF(B58="Partly",C58*0.4,0))))</f>
        <v/>
      </c>
      <c r="E58" s="25" t="inlineStr">
        <is>
          <t>Put the repayment into your cash flow forecast and show what is left.</t>
        </is>
      </c>
    </row>
    <row r="59" ht="22" customHeight="1">
      <c r="A59" s="26" t="inlineStr">
        <is>
          <t>Subtotal: Business plan and financial projections</t>
        </is>
      </c>
      <c r="B59" s="27" t="n"/>
      <c r="C59" s="28">
        <f>SUMIF(B55:B58,"&lt;&gt;Not applicable",C55:C58)</f>
        <v/>
      </c>
      <c r="D59" s="29">
        <f>SUM(D55:D58)</f>
        <v/>
      </c>
      <c r="E59" s="30">
        <f>IF(C59=0,"",D59/C59)</f>
        <v/>
      </c>
      <c r="F59" s="27" t="n"/>
    </row>
    <row r="60"/>
    <row r="61" ht="22" customHeight="1">
      <c r="A61" s="7" t="inlineStr">
        <is>
          <t>SECURITY AND COLLATERAL: 10 POINTS</t>
        </is>
      </c>
      <c r="B61" s="8" t="n"/>
      <c r="C61" s="8" t="n"/>
      <c r="D61" s="8" t="n"/>
      <c r="E61" s="8" t="n"/>
      <c r="F61" s="8" t="n"/>
    </row>
    <row r="62" ht="41" customHeight="1">
      <c r="A62" s="21" t="inlineStr">
        <is>
          <t>There is an asset that could be offered as security</t>
        </is>
      </c>
      <c r="B62" s="22" t="n"/>
      <c r="C62" s="23" t="n">
        <v>3</v>
      </c>
      <c r="D62" s="24">
        <f>IF(OR(B62="",B62="Not applicable"),"",IF(B62="Yes",C62,IF(B62="Mostly",C62*0.75,IF(B62="Partly",C62*0.4,0))))</f>
        <v/>
      </c>
      <c r="E62" s="25" t="inlineStr">
        <is>
          <t>Property, a vehicle, plant or equipment. If there is none, aim at funders that lend unsecured or at a grant rather than a bank.</t>
        </is>
      </c>
    </row>
    <row r="63" ht="30" customHeight="1">
      <c r="A63" s="21" t="inlineStr">
        <is>
          <t>The asset is in the name of the business, or of an owner willing to bind it</t>
        </is>
      </c>
      <c r="B63" s="22" t="n"/>
      <c r="C63" s="23" t="n">
        <v>2</v>
      </c>
      <c r="D63" s="24">
        <f>IF(OR(B63="",B63="Not applicable"),"",IF(B63="Yes",C63,IF(B63="Mostly",C63*0.75,IF(B63="Partly",C63*0.4,0))))</f>
        <v/>
      </c>
      <c r="E63" s="25" t="inlineStr">
        <is>
          <t>A funder cannot take security over something a relative owns unless that person signs.</t>
        </is>
      </c>
    </row>
    <row r="64" ht="41" customHeight="1">
      <c r="A64" s="21" t="inlineStr">
        <is>
          <t>The directors are willing to sign personal surety</t>
        </is>
      </c>
      <c r="B64" s="22" t="n"/>
      <c r="C64" s="23" t="n">
        <v>2</v>
      </c>
      <c r="D64" s="24">
        <f>IF(OR(B64="",B64="Not applicable"),"",IF(B64="Yes",C64,IF(B64="Mostly",C64*0.75,IF(B64="Partly",C64*0.4,0))))</f>
        <v/>
      </c>
      <c r="E64" s="25" t="inlineStr">
        <is>
          <t>Almost every South African lender asks a director for surety on a small company loan. Decide in advance, and understand what you are signing.</t>
        </is>
      </c>
    </row>
    <row r="65" ht="30" customHeight="1">
      <c r="A65" s="21" t="inlineStr">
        <is>
          <t>No director has a judgment or an adverse credit listing</t>
        </is>
      </c>
      <c r="B65" s="22" t="n"/>
      <c r="C65" s="23" t="n">
        <v>3</v>
      </c>
      <c r="D65" s="24">
        <f>IF(OR(B65="",B65="Not applicable"),"",IF(B65="Yes",C65,IF(B65="Mostly",C65*0.75,IF(B65="Partly",C65*0.4,0))))</f>
        <v/>
      </c>
      <c r="E65" s="25" t="inlineStr">
        <is>
          <t>Check your own record at a credit bureau before the funder does. Disputes take weeks to clear.</t>
        </is>
      </c>
    </row>
    <row r="66" ht="22" customHeight="1">
      <c r="A66" s="26" t="inlineStr">
        <is>
          <t>Subtotal: Security and collateral</t>
        </is>
      </c>
      <c r="B66" s="27" t="n"/>
      <c r="C66" s="28">
        <f>SUMIF(B62:B65,"&lt;&gt;Not applicable",C62:C65)</f>
        <v/>
      </c>
      <c r="D66" s="29">
        <f>SUM(D62:D65)</f>
        <v/>
      </c>
      <c r="E66" s="30">
        <f>IF(C66=0,"",D66/C66)</f>
        <v/>
      </c>
      <c r="F66" s="27" t="n"/>
    </row>
    <row r="67"/>
    <row r="68" ht="22" customHeight="1">
      <c r="A68" s="7" t="inlineStr">
        <is>
          <t>OWNER CONTRIBUTION: 8 POINTS</t>
        </is>
      </c>
      <c r="B68" s="8" t="n"/>
      <c r="C68" s="8" t="n"/>
      <c r="D68" s="8" t="n"/>
      <c r="E68" s="8" t="n"/>
      <c r="F68" s="8" t="n"/>
    </row>
    <row r="69" ht="30" customHeight="1">
      <c r="A69" s="21" t="inlineStr">
        <is>
          <t>You are putting your own money into the deal</t>
        </is>
      </c>
      <c r="B69" s="22" t="n"/>
      <c r="C69" s="23" t="n">
        <v>3</v>
      </c>
      <c r="D69" s="24">
        <f>IF(OR(B69="",B69="Not applicable"),"",IF(B69="Yes",C69,IF(B69="Mostly",C69*0.75,IF(B69="Partly",C69*0.4,0))))</f>
        <v/>
      </c>
      <c r="E69" s="25" t="inlineStr">
        <is>
          <t>Cash, or an asset you have already bought for the project. A funder reads own contribution as commitment.</t>
        </is>
      </c>
    </row>
    <row r="70" ht="41" customHeight="1">
      <c r="A70" s="21" t="inlineStr">
        <is>
          <t>The percentage you are contributing is written down and provable</t>
        </is>
      </c>
      <c r="B70" s="22" t="n"/>
      <c r="C70" s="23" t="n">
        <v>2</v>
      </c>
      <c r="D70" s="24">
        <f>IF(OR(B70="",B70="Not applicable"),"",IF(B70="Yes",C70,IF(B70="Mostly",C70*0.75,IF(B70="Partly",C70*0.4,0))))</f>
        <v/>
      </c>
      <c r="E70" s="25" t="inlineStr">
        <is>
          <t>Bank statements, an invoice, or a valuation. Say the percentage in the application rather than waiting to be asked.</t>
        </is>
      </c>
    </row>
    <row r="71" ht="30" customHeight="1">
      <c r="A71" s="21" t="inlineStr">
        <is>
          <t>Shareholder loans and loan accounts are documented</t>
        </is>
      </c>
      <c r="B71" s="22" t="n"/>
      <c r="C71" s="23" t="n">
        <v>1</v>
      </c>
      <c r="D71" s="24">
        <f>IF(OR(B71="",B71="Not applicable"),"",IF(B71="Yes",C71,IF(B71="Mostly",C71*0.75,IF(B71="Partly",C71*0.4,0))))</f>
        <v/>
      </c>
      <c r="E71" s="25" t="inlineStr">
        <is>
          <t>Money you put in before must be recorded as a loan account or share capital, not left floating.</t>
        </is>
      </c>
    </row>
    <row r="72" ht="30" customHeight="1">
      <c r="A72" s="21" t="inlineStr">
        <is>
          <t>You are not relying on the funder for the whole project cost</t>
        </is>
      </c>
      <c r="B72" s="22" t="n"/>
      <c r="C72" s="23" t="n">
        <v>2</v>
      </c>
      <c r="D72" s="24">
        <f>IF(OR(B72="",B72="Not applicable"),"",IF(B72="Yes",C72,IF(B72="Mostly",C72*0.75,IF(B72="Partly",C72*0.4,0))))</f>
        <v/>
      </c>
      <c r="E72" s="25" t="inlineStr">
        <is>
          <t>If you need every cent from outside, reduce the scope or phase the project.</t>
        </is>
      </c>
    </row>
    <row r="73" ht="22" customHeight="1">
      <c r="A73" s="26" t="inlineStr">
        <is>
          <t>Subtotal: Owner contribution</t>
        </is>
      </c>
      <c r="B73" s="27" t="n"/>
      <c r="C73" s="28">
        <f>SUMIF(B69:B72,"&lt;&gt;Not applicable",C69:C72)</f>
        <v/>
      </c>
      <c r="D73" s="29">
        <f>SUM(D69:D72)</f>
        <v/>
      </c>
      <c r="E73" s="30">
        <f>IF(C73=0,"",D73/C73)</f>
        <v/>
      </c>
      <c r="F73" s="27" t="n"/>
    </row>
    <row r="74"/>
    <row r="75" ht="22" customHeight="1">
      <c r="A75" s="7" t="inlineStr">
        <is>
          <t>MARKET AND TRACTION: 10 POINTS</t>
        </is>
      </c>
      <c r="B75" s="8" t="n"/>
      <c r="C75" s="8" t="n"/>
      <c r="D75" s="8" t="n"/>
      <c r="E75" s="8" t="n"/>
      <c r="F75" s="8" t="n"/>
    </row>
    <row r="76" ht="41" customHeight="1">
      <c r="A76" s="21" t="inlineStr">
        <is>
          <t>The business has traded long enough for the funder you are approaching</t>
        </is>
      </c>
      <c r="B76" s="22" t="n"/>
      <c r="C76" s="23" t="n">
        <v>3</v>
      </c>
      <c r="D76" s="24">
        <f>IF(OR(B76="",B76="Not applicable"),"",IF(B76="Yes",C76,IF(B76="Mostly",C76*0.75,IF(B76="Partly",C76*0.4,0))))</f>
        <v/>
      </c>
      <c r="E76" s="25" t="inlineStr">
        <is>
          <t>Banks usually want two years or more. SEFA, the NYDA and the provincial agencies will look at younger businesses.</t>
        </is>
      </c>
    </row>
    <row r="77" ht="30" customHeight="1">
      <c r="A77" s="21" t="inlineStr">
        <is>
          <t>Revenue over the last six months is consistent, or the seasonality is explained</t>
        </is>
      </c>
      <c r="B77" s="22" t="n"/>
      <c r="C77" s="23" t="n">
        <v>3</v>
      </c>
      <c r="D77" s="24">
        <f>IF(OR(B77="",B77="Not applicable"),"",IF(B77="Yes",C77,IF(B77="Mostly",C77*0.75,IF(B77="Partly",C77*0.4,0))))</f>
        <v/>
      </c>
      <c r="E77" s="25" t="inlineStr">
        <is>
          <t>If your trade is seasonal, say so up front and show two seasons.</t>
        </is>
      </c>
    </row>
    <row r="78" ht="41" customHeight="1">
      <c r="A78" s="21" t="inlineStr">
        <is>
          <t>There are signed contracts, purchase orders or repeat customers</t>
        </is>
      </c>
      <c r="B78" s="22" t="n"/>
      <c r="C78" s="23" t="n">
        <v>2</v>
      </c>
      <c r="D78" s="24">
        <f>IF(OR(B78="",B78="Not applicable"),"",IF(B78="Yes",C78,IF(B78="Mostly",C78*0.75,IF(B78="Partly",C78*0.4,0))))</f>
        <v/>
      </c>
      <c r="E78" s="25" t="inlineStr">
        <is>
          <t>Ask your best customers for a letter of intent or a purchase order. It costs them nothing and it changes the application.</t>
        </is>
      </c>
    </row>
    <row r="79" ht="30" customHeight="1">
      <c r="A79" s="21" t="inlineStr">
        <is>
          <t>You know who your competitors are and what you charge relative to them</t>
        </is>
      </c>
      <c r="B79" s="22" t="n"/>
      <c r="C79" s="23" t="n">
        <v>2</v>
      </c>
      <c r="D79" s="24">
        <f>IF(OR(B79="",B79="Not applicable"),"",IF(B79="Yes",C79,IF(B79="Mostly",C79*0.75,IF(B79="Partly",C79*0.4,0))))</f>
        <v/>
      </c>
      <c r="E79" s="25" t="inlineStr">
        <is>
          <t>Name three and say why a customer picks you.</t>
        </is>
      </c>
    </row>
    <row r="80" ht="22" customHeight="1">
      <c r="A80" s="26" t="inlineStr">
        <is>
          <t>Subtotal: Market and traction</t>
        </is>
      </c>
      <c r="B80" s="27" t="n"/>
      <c r="C80" s="28">
        <f>SUMIF(B76:B79,"&lt;&gt;Not applicable",C76:C79)</f>
        <v/>
      </c>
      <c r="D80" s="29">
        <f>SUM(D76:D79)</f>
        <v/>
      </c>
      <c r="E80" s="30">
        <f>IF(C80=0,"",D80/C80)</f>
        <v/>
      </c>
      <c r="F80" s="27" t="n"/>
    </row>
    <row r="81"/>
    <row r="82" ht="22" customHeight="1">
      <c r="A82" s="7" t="inlineStr">
        <is>
          <t>MANAGEMENT CAPABILITY: 8 POINTS</t>
        </is>
      </c>
      <c r="B82" s="8" t="n"/>
      <c r="C82" s="8" t="n"/>
      <c r="D82" s="8" t="n"/>
      <c r="E82" s="8" t="n"/>
      <c r="F82" s="8" t="n"/>
    </row>
    <row r="83" ht="30" customHeight="1">
      <c r="A83" s="21" t="inlineStr">
        <is>
          <t>The owners have real experience in this industry</t>
        </is>
      </c>
      <c r="B83" s="22" t="n"/>
      <c r="C83" s="23" t="n">
        <v>3</v>
      </c>
      <c r="D83" s="24">
        <f>IF(OR(B83="",B83="Not applicable"),"",IF(B83="Yes",C83,IF(B83="Mostly",C83*0.75,IF(B83="Partly",C83*0.4,0))))</f>
        <v/>
      </c>
      <c r="E83" s="25" t="inlineStr">
        <is>
          <t>If not, bring in a partner, a mentor or a manager who does, and say so.</t>
        </is>
      </c>
    </row>
    <row r="84" ht="30" customHeight="1">
      <c r="A84" s="21" t="inlineStr">
        <is>
          <t>Somebody other than the owner is responsible for the money</t>
        </is>
      </c>
      <c r="B84" s="22" t="n"/>
      <c r="C84" s="23" t="n">
        <v>2</v>
      </c>
      <c r="D84" s="24">
        <f>IF(OR(B84="",B84="Not applicable"),"",IF(B84="Yes",C84,IF(B84="Mostly",C84*0.75,IF(B84="Partly",C84*0.4,0))))</f>
        <v/>
      </c>
      <c r="E84" s="25" t="inlineStr">
        <is>
          <t>A bookkeeper, an accountant or a financial manager, even part time.</t>
        </is>
      </c>
    </row>
    <row r="85" ht="30" customHeight="1">
      <c r="A85" s="21" t="inlineStr">
        <is>
          <t>CVs for the owners and key managers are ready</t>
        </is>
      </c>
      <c r="B85" s="22" t="n"/>
      <c r="C85" s="23" t="n">
        <v>1</v>
      </c>
      <c r="D85" s="24">
        <f>IF(OR(B85="",B85="Not applicable"),"",IF(B85="Yes",C85,IF(B85="Mostly",C85*0.75,IF(B85="Partly",C85*0.4,0))))</f>
        <v/>
      </c>
      <c r="E85" s="25" t="inlineStr">
        <is>
          <t>Two pages each, focused on the industry and on running a business.</t>
        </is>
      </c>
    </row>
    <row r="86" ht="30" customHeight="1">
      <c r="A86" s="21" t="inlineStr">
        <is>
          <t>The business can keep trading for two weeks without the owner</t>
        </is>
      </c>
      <c r="B86" s="22" t="n"/>
      <c r="C86" s="23" t="n">
        <v>2</v>
      </c>
      <c r="D86" s="24">
        <f>IF(OR(B86="",B86="Not applicable"),"",IF(B86="Yes",C86,IF(B86="Mostly",C86*0.75,IF(B86="Partly",C86*0.4,0))))</f>
        <v/>
      </c>
      <c r="E86" s="25" t="inlineStr">
        <is>
          <t>Write down who does what and how. This is also what protects your family if something happens to you.</t>
        </is>
      </c>
    </row>
    <row r="87" ht="22" customHeight="1">
      <c r="A87" s="26" t="inlineStr">
        <is>
          <t>Subtotal: Management capability</t>
        </is>
      </c>
      <c r="B87" s="27" t="n"/>
      <c r="C87" s="28">
        <f>SUMIF(B83:B86,"&lt;&gt;Not applicable",C83:C86)</f>
        <v/>
      </c>
      <c r="D87" s="29">
        <f>SUM(D83:D86)</f>
        <v/>
      </c>
      <c r="E87" s="30">
        <f>IF(C87=0,"",D87/C87)</f>
        <v/>
      </c>
      <c r="F87" s="27" t="n"/>
    </row>
    <row r="88"/>
    <row r="89" ht="22" customHeight="1">
      <c r="A89" s="7" t="inlineStr">
        <is>
          <t>B-BBEE AND COMPLIANCE DOCUMENTS: 6 POINTS</t>
        </is>
      </c>
      <c r="B89" s="8" t="n"/>
      <c r="C89" s="8" t="n"/>
      <c r="D89" s="8" t="n"/>
      <c r="E89" s="8" t="n"/>
      <c r="F89" s="8" t="n"/>
    </row>
    <row r="90" ht="52" customHeight="1">
      <c r="A90" s="21" t="inlineStr">
        <is>
          <t>A valid B-BBEE affidavit or certificate is available, under 12 months old</t>
        </is>
      </c>
      <c r="B90" s="22" t="n"/>
      <c r="C90" s="23" t="n">
        <v>2</v>
      </c>
      <c r="D90" s="24">
        <f>IF(OR(B90="",B90="Not applicable"),"",IF(B90="Yes",C90,IF(B90="Mostly",C90*0.75,IF(B90="Partly",C90*0.4,0))))</f>
        <v/>
      </c>
      <c r="E90" s="25" t="inlineStr">
        <is>
          <t>An Exempt Micro Enterprise, meaning total revenue of R 10 million or less, uses a free sworn affidavit or the free CIPC certificate. See template G7. It cannot be renewed, so sign a fresh one every year.</t>
        </is>
      </c>
    </row>
    <row r="91" ht="30" customHeight="1">
      <c r="A91" s="21" t="inlineStr">
        <is>
          <t>The business is registered on the Central Supplier Database</t>
        </is>
      </c>
      <c r="B91" s="22" t="n"/>
      <c r="C91" s="23" t="n">
        <v>2</v>
      </c>
      <c r="D91" s="24">
        <f>IF(OR(B91="",B91="Not applicable"),"",IF(B91="Yes",C91,IF(B91="Mostly",C91*0.75,IF(B91="Partly",C91*0.4,0))))</f>
        <v/>
      </c>
      <c r="E91" s="25" t="inlineStr">
        <is>
          <t>Free, at csd.gov.za. Most public funding and all organ of state procurement runs through it.</t>
        </is>
      </c>
    </row>
    <row r="92" ht="41" customHeight="1">
      <c r="A92" s="21" t="inlineStr">
        <is>
          <t>COIDA registration and a Letter of Good Standing are in place, if you employ anybody</t>
        </is>
      </c>
      <c r="B92" s="22" t="n"/>
      <c r="C92" s="23" t="n">
        <v>2</v>
      </c>
      <c r="D92" s="24">
        <f>IF(OR(B92="",B92="Not applicable"),"",IF(B92="Yes",C92,IF(B92="Mostly",C92*0.75,IF(B92="Partly",C92*0.4,0))))</f>
        <v/>
      </c>
      <c r="E92" s="25" t="inlineStr">
        <is>
          <t>Register with the Compensation Fund on form W.As.2 within 7 days of your first employee. The Letter of Good Standing is renewed annually.</t>
        </is>
      </c>
    </row>
    <row r="93" ht="22" customHeight="1">
      <c r="A93" s="26" t="inlineStr">
        <is>
          <t>Subtotal: B-BBEE and compliance documents</t>
        </is>
      </c>
      <c r="B93" s="27" t="n"/>
      <c r="C93" s="28">
        <f>SUMIF(B90:B92,"&lt;&gt;Not applicable",C90:C92)</f>
        <v/>
      </c>
      <c r="D93" s="29">
        <f>SUM(D90:D92)</f>
        <v/>
      </c>
      <c r="E93" s="30">
        <f>IF(C93=0,"",D93/C93)</f>
        <v/>
      </c>
      <c r="F93" s="27" t="n"/>
    </row>
    <row r="94"/>
    <row r="95" ht="26" customHeight="1">
      <c r="A95" s="31" t="inlineStr">
        <is>
          <t>TOTAL READINESS POINTS</t>
        </is>
      </c>
      <c r="B95" s="32" t="n"/>
      <c r="C95" s="33">
        <f>C29+C37+C45+C52+C59+C66+C73+C80+C87+C93</f>
        <v/>
      </c>
      <c r="D95" s="34">
        <f>D29+D37+D45+D52+D59+D66+D73+D80+D87+D93</f>
        <v/>
      </c>
      <c r="E95" s="35" t="inlineStr">
        <is>
          <t>Your score out of 100 is worked out at the top of this sheet</t>
        </is>
      </c>
      <c r="F95" s="32" t="n"/>
    </row>
    <row r="96"/>
    <row r="97" ht="22" customHeight="1">
      <c r="A97" s="7" t="inlineStr">
        <is>
          <t>WHERE YOU ARE LOSING THE MOST POINTS</t>
        </is>
      </c>
      <c r="B97" s="8" t="n"/>
      <c r="C97" s="8" t="n"/>
      <c r="D97" s="8" t="n"/>
      <c r="E97" s="8" t="n"/>
      <c r="F97" s="8" t="n"/>
    </row>
    <row r="98" ht="26" customHeight="1">
      <c r="A98" s="20" t="inlineStr">
        <is>
          <t>AREA</t>
        </is>
      </c>
      <c r="B98" s="20" t="inlineStr">
        <is>
          <t>POINTS AVAILABLE</t>
        </is>
      </c>
      <c r="C98" s="20" t="inlineStr">
        <is>
          <t>YOUR POINTS</t>
        </is>
      </c>
      <c r="D98" s="20" t="inlineStr">
        <is>
          <t>POINTS LOST</t>
        </is>
      </c>
      <c r="E98" s="20" t="inlineStr">
        <is>
          <t>WHAT FIXING IT MEANS</t>
        </is>
      </c>
      <c r="F98" s="20" t="inlineStr">
        <is>
          <t>RANK</t>
        </is>
      </c>
    </row>
    <row r="99" ht="24" customHeight="1">
      <c r="A99" s="36" t="inlineStr">
        <is>
          <t>Legal and registration</t>
        </is>
      </c>
      <c r="B99" s="37">
        <f>C29</f>
        <v/>
      </c>
      <c r="C99" s="38">
        <f>D29</f>
        <v/>
      </c>
      <c r="D99" s="39">
        <f>C29-D29</f>
        <v/>
      </c>
      <c r="E99" s="40" t="inlineStr">
        <is>
          <t>Get the company clean at CIPC before anything else. It is cheap and quick.</t>
        </is>
      </c>
      <c r="F99" s="41">
        <f>IF(D99&lt;=0,"",RANK(D99,D99:D108,0)+COUNTIF(D99:D99,D99)-1)</f>
        <v/>
      </c>
    </row>
    <row r="100" ht="24" customHeight="1">
      <c r="A100" s="36" t="inlineStr">
        <is>
          <t>Tax compliance</t>
        </is>
      </c>
      <c r="B100" s="37">
        <f>C37</f>
        <v/>
      </c>
      <c r="C100" s="38">
        <f>D37</f>
        <v/>
      </c>
      <c r="D100" s="39">
        <f>C37-D37</f>
        <v/>
      </c>
      <c r="E100" s="40" t="inlineStr">
        <is>
          <t>SARS compliance is checked live. Nothing else you do matters if this is red.</t>
        </is>
      </c>
      <c r="F100" s="41">
        <f>IF(D100&lt;=0,"",RANK(D100,D99:D108,0)+COUNTIF(D99:D100,D100)-1)</f>
        <v/>
      </c>
    </row>
    <row r="101" ht="24" customHeight="1">
      <c r="A101" s="36" t="inlineStr">
        <is>
          <t>Financial records</t>
        </is>
      </c>
      <c r="B101" s="37">
        <f>C45</f>
        <v/>
      </c>
      <c r="C101" s="38">
        <f>D45</f>
        <v/>
      </c>
      <c r="D101" s="39">
        <f>C45-D45</f>
        <v/>
      </c>
      <c r="E101" s="40" t="inlineStr">
        <is>
          <t>This is where most applications die. Books first, application second.</t>
        </is>
      </c>
      <c r="F101" s="41">
        <f>IF(D101&lt;=0,"",RANK(D101,D99:D108,0)+COUNTIF(D99:D101,D101)-1)</f>
        <v/>
      </c>
    </row>
    <row r="102" ht="24" customHeight="1">
      <c r="A102" s="36" t="inlineStr">
        <is>
          <t>Banking history</t>
        </is>
      </c>
      <c r="B102" s="37">
        <f>C52</f>
        <v/>
      </c>
      <c r="C102" s="38">
        <f>D52</f>
        <v/>
      </c>
      <c r="D102" s="39">
        <f>C52-D52</f>
        <v/>
      </c>
      <c r="E102" s="40" t="inlineStr">
        <is>
          <t>Six clean months of statements is the cheapest credibility you can buy.</t>
        </is>
      </c>
      <c r="F102" s="41">
        <f>IF(D102&lt;=0,"",RANK(D102,D99:D108,0)+COUNTIF(D99:D102,D102)-1)</f>
        <v/>
      </c>
    </row>
    <row r="103" ht="24" customHeight="1">
      <c r="A103" s="36" t="inlineStr">
        <is>
          <t>Plan and projections</t>
        </is>
      </c>
      <c r="B103" s="37">
        <f>C59</f>
        <v/>
      </c>
      <c r="C103" s="38">
        <f>D59</f>
        <v/>
      </c>
      <c r="D103" s="39">
        <f>C59-D59</f>
        <v/>
      </c>
      <c r="E103" s="40" t="inlineStr">
        <is>
          <t>You are not selling an idea, you are showing that the numbers work.</t>
        </is>
      </c>
      <c r="F103" s="41">
        <f>IF(D103&lt;=0,"",RANK(D103,D99:D108,0)+COUNTIF(D99:D103,D103)-1)</f>
        <v/>
      </c>
    </row>
    <row r="104" ht="24" customHeight="1">
      <c r="A104" s="36" t="inlineStr">
        <is>
          <t>Security and collateral</t>
        </is>
      </c>
      <c r="B104" s="37">
        <f>C66</f>
        <v/>
      </c>
      <c r="C104" s="38">
        <f>D66</f>
        <v/>
      </c>
      <c r="D104" s="39">
        <f>C66-D66</f>
        <v/>
      </c>
      <c r="E104" s="40" t="inlineStr">
        <is>
          <t>Security is not everything, but it changes which door opens.</t>
        </is>
      </c>
      <c r="F104" s="41">
        <f>IF(D104&lt;=0,"",RANK(D104,D99:D108,0)+COUNTIF(D99:D104,D104)-1)</f>
        <v/>
      </c>
    </row>
    <row r="105" ht="24" customHeight="1">
      <c r="A105" s="36" t="inlineStr">
        <is>
          <t>Owner contribution</t>
        </is>
      </c>
      <c r="B105" s="37">
        <f>C73</f>
        <v/>
      </c>
      <c r="C105" s="38">
        <f>D73</f>
        <v/>
      </c>
      <c r="D105" s="39">
        <f>C73-D73</f>
        <v/>
      </c>
      <c r="E105" s="40" t="inlineStr">
        <is>
          <t>Very few funders put in 100%. Show what you are risking.</t>
        </is>
      </c>
      <c r="F105" s="41">
        <f>IF(D105&lt;=0,"",RANK(D105,D99:D108,0)+COUNTIF(D99:D105,D105)-1)</f>
        <v/>
      </c>
    </row>
    <row r="106" ht="24" customHeight="1">
      <c r="A106" s="36" t="inlineStr">
        <is>
          <t>Market and traction</t>
        </is>
      </c>
      <c r="B106" s="37">
        <f>C80</f>
        <v/>
      </c>
      <c r="C106" s="38">
        <f>D80</f>
        <v/>
      </c>
      <c r="D106" s="39">
        <f>C80-D80</f>
        <v/>
      </c>
      <c r="E106" s="40" t="inlineStr">
        <is>
          <t>Proof that somebody already pays you beats any projection.</t>
        </is>
      </c>
      <c r="F106" s="41">
        <f>IF(D106&lt;=0,"",RANK(D106,D99:D108,0)+COUNTIF(D99:D106,D106)-1)</f>
        <v/>
      </c>
    </row>
    <row r="107" ht="24" customHeight="1">
      <c r="A107" s="36" t="inlineStr">
        <is>
          <t>Management capability</t>
        </is>
      </c>
      <c r="B107" s="37">
        <f>C87</f>
        <v/>
      </c>
      <c r="C107" s="38">
        <f>D87</f>
        <v/>
      </c>
      <c r="D107" s="39">
        <f>C87-D87</f>
        <v/>
      </c>
      <c r="E107" s="40" t="inlineStr">
        <is>
          <t>Funders back people. Show that the business does not live only in your head.</t>
        </is>
      </c>
      <c r="F107" s="41">
        <f>IF(D107&lt;=0,"",RANK(D107,D99:D108,0)+COUNTIF(D99:D107,D107)-1)</f>
        <v/>
      </c>
    </row>
    <row r="108" ht="24" customHeight="1">
      <c r="A108" s="36" t="inlineStr">
        <is>
          <t>B-BBEE and compliance</t>
        </is>
      </c>
      <c r="B108" s="37">
        <f>C93</f>
        <v/>
      </c>
      <c r="C108" s="38">
        <f>D93</f>
        <v/>
      </c>
      <c r="D108" s="39">
        <f>C93-D93</f>
        <v/>
      </c>
      <c r="E108" s="40" t="inlineStr">
        <is>
          <t>These are cheap or free, and their absence stops an application dead.</t>
        </is>
      </c>
      <c r="F108" s="41">
        <f>IF(D108&lt;=0,"",RANK(D108,D99:D108,0)+COUNTIF(D99:D108,D108)-1)</f>
        <v/>
      </c>
    </row>
    <row r="109"/>
    <row r="110" ht="22" customHeight="1">
      <c r="A110" s="7" t="inlineStr">
        <is>
          <t>FIX THESE FIRST</t>
        </is>
      </c>
      <c r="B110" s="8" t="n"/>
      <c r="C110" s="8" t="n"/>
      <c r="D110" s="8" t="n"/>
      <c r="E110" s="8" t="n"/>
      <c r="F110" s="8" t="n"/>
    </row>
    <row r="111" ht="26" customHeight="1">
      <c r="A111" s="20" t="inlineStr">
        <is>
          <t>PRIORITY</t>
        </is>
      </c>
      <c r="B111" s="20" t="inlineStr">
        <is>
          <t>AREA</t>
        </is>
      </c>
      <c r="C111" s="42" t="n"/>
      <c r="D111" s="20" t="inlineStr">
        <is>
          <t>POINTS YOU WOULD GAIN</t>
        </is>
      </c>
      <c r="E111" s="20" t="inlineStr">
        <is>
          <t>WHAT FIXING IT MEANS</t>
        </is>
      </c>
      <c r="F111" s="42" t="n"/>
    </row>
    <row r="112" ht="26" customHeight="1">
      <c r="A112" s="43" t="inlineStr">
        <is>
          <t>Number 1</t>
        </is>
      </c>
      <c r="B112" s="44">
        <f>IFERROR(INDEX(A99:A108,MATCH(1,F99:F108,0)),"Nothing more to fix in this area")</f>
        <v/>
      </c>
      <c r="C112" s="14" t="n"/>
      <c r="D112" s="39">
        <f>IFERROR(INDEX(D99:D108,MATCH(1,F99:F108,0)),"")</f>
        <v/>
      </c>
      <c r="E112" s="45">
        <f>IFERROR(INDEX(E99:E108,MATCH(1,F99:F108,0)),"")</f>
        <v/>
      </c>
      <c r="F112" s="14" t="n"/>
    </row>
    <row r="113" ht="26" customHeight="1">
      <c r="A113" s="43" t="inlineStr">
        <is>
          <t>Number 2</t>
        </is>
      </c>
      <c r="B113" s="44">
        <f>IFERROR(INDEX(A99:A108,MATCH(2,F99:F108,0)),"Nothing more to fix in this area")</f>
        <v/>
      </c>
      <c r="C113" s="14" t="n"/>
      <c r="D113" s="39">
        <f>IFERROR(INDEX(D99:D108,MATCH(2,F99:F108,0)),"")</f>
        <v/>
      </c>
      <c r="E113" s="45">
        <f>IFERROR(INDEX(E99:E108,MATCH(2,F99:F108,0)),"")</f>
        <v/>
      </c>
      <c r="F113" s="14" t="n"/>
    </row>
    <row r="114" ht="26" customHeight="1">
      <c r="A114" s="43" t="inlineStr">
        <is>
          <t>Number 3</t>
        </is>
      </c>
      <c r="B114" s="44">
        <f>IFERROR(INDEX(A99:A108,MATCH(3,F99:F108,0)),"Nothing more to fix in this area")</f>
        <v/>
      </c>
      <c r="C114" s="14" t="n"/>
      <c r="D114" s="39">
        <f>IFERROR(INDEX(D99:D108,MATCH(3,F99:F108,0)),"")</f>
        <v/>
      </c>
      <c r="E114" s="45">
        <f>IFERROR(INDEX(E99:E108,MATCH(3,F99:F108,0)),"")</f>
        <v/>
      </c>
      <c r="F114" s="14" t="n"/>
    </row>
    <row r="115" ht="26" customHeight="1">
      <c r="A115" s="43" t="inlineStr">
        <is>
          <t>Number 4</t>
        </is>
      </c>
      <c r="B115" s="44">
        <f>IFERROR(INDEX(A99:A108,MATCH(4,F99:F108,0)),"Nothing more to fix in this area")</f>
        <v/>
      </c>
      <c r="C115" s="14" t="n"/>
      <c r="D115" s="39">
        <f>IFERROR(INDEX(D99:D108,MATCH(4,F99:F108,0)),"")</f>
        <v/>
      </c>
      <c r="E115" s="45">
        <f>IFERROR(INDEX(E99:E108,MATCH(4,F99:F108,0)),"")</f>
        <v/>
      </c>
      <c r="F115" s="14" t="n"/>
    </row>
    <row r="116" ht="26" customHeight="1">
      <c r="A116" s="43" t="inlineStr">
        <is>
          <t>Number 5</t>
        </is>
      </c>
      <c r="B116" s="44">
        <f>IFERROR(INDEX(A99:A108,MATCH(5,F99:F108,0)),"Nothing more to fix in this area")</f>
        <v/>
      </c>
      <c r="C116" s="14" t="n"/>
      <c r="D116" s="39">
        <f>IFERROR(INDEX(D99:D108,MATCH(5,F99:F108,0)),"")</f>
        <v/>
      </c>
      <c r="E116" s="45">
        <f>IFERROR(INDEX(E99:E108,MATCH(5,F99:F108,0)),"")</f>
        <v/>
      </c>
      <c r="F116" s="14" t="n"/>
    </row>
    <row r="117"/>
    <row r="118" ht="17.5" customHeight="1">
      <c r="A118" s="19" t="inlineStr">
        <is>
          <t>Note: the fix list rewrites itself every time you change an answer. Work down it in order: the top row is where the most points are sitting.</t>
        </is>
      </c>
    </row>
    <row r="119" ht="17.5" customHeight="1">
      <c r="A119" s="46" t="inlineStr">
        <is>
          <t>Important: score yourself the way a stranger would. Marking yourself Yes on a row that is really a Partly does not get you funded, it just moves the rejection later and costs you the application.</t>
        </is>
      </c>
    </row>
    <row r="120" ht="17.5" customHeight="1">
      <c r="A120" s="19" t="inlineStr">
        <is>
          <t>Note: this is a preparation tool, not financial or legal advice, and no funder is bound by it. Every funder applies its own criteria.</t>
        </is>
      </c>
    </row>
    <row r="121" ht="17.5" customHeight="1">
      <c r="A121" s="19" t="inlineStr">
        <is>
          <t>Note: rates, thresholds and fees quoted in this template were correct on 09 August 2026. Confirm the current figures on sars.gov.za, cipc.co.za or labour.gov.za before you rely on them.</t>
        </is>
      </c>
    </row>
  </sheetData>
  <mergeCells count="45">
    <mergeCell ref="A54:F54"/>
    <mergeCell ref="B16:F16"/>
    <mergeCell ref="A118:F118"/>
    <mergeCell ref="A75:F75"/>
    <mergeCell ref="E111:F111"/>
    <mergeCell ref="A89:F89"/>
    <mergeCell ref="E5:F5"/>
    <mergeCell ref="B115:C115"/>
    <mergeCell ref="A120:F120"/>
    <mergeCell ref="A21:F21"/>
    <mergeCell ref="B18:F18"/>
    <mergeCell ref="A2:F2"/>
    <mergeCell ref="E4:F4"/>
    <mergeCell ref="A47:F47"/>
    <mergeCell ref="B111:C111"/>
    <mergeCell ref="A8:F8"/>
    <mergeCell ref="A97:F97"/>
    <mergeCell ref="B14:F14"/>
    <mergeCell ref="A20:F20"/>
    <mergeCell ref="B17:F17"/>
    <mergeCell ref="E114:F114"/>
    <mergeCell ref="A121:F121"/>
    <mergeCell ref="E6:F6"/>
    <mergeCell ref="B116:C116"/>
    <mergeCell ref="A68:F68"/>
    <mergeCell ref="B112:C112"/>
    <mergeCell ref="A13:F13"/>
    <mergeCell ref="A31:F31"/>
    <mergeCell ref="C10:F10"/>
    <mergeCell ref="A39:F39"/>
    <mergeCell ref="E116:F116"/>
    <mergeCell ref="A24:F24"/>
    <mergeCell ref="E113:F113"/>
    <mergeCell ref="C9:F9"/>
    <mergeCell ref="A82:F82"/>
    <mergeCell ref="B15:F15"/>
    <mergeCell ref="A1:F1"/>
    <mergeCell ref="B114:C114"/>
    <mergeCell ref="A110:F110"/>
    <mergeCell ref="E112:F112"/>
    <mergeCell ref="A61:F61"/>
    <mergeCell ref="A119:F119"/>
    <mergeCell ref="E115:F115"/>
    <mergeCell ref="C11:F11"/>
    <mergeCell ref="B113:C113"/>
  </mergeCells>
  <conditionalFormatting sqref="B24:B92">
    <cfRule type="cellIs" priority="1" operator="equal" dxfId="0" stopIfTrue="0">
      <formula>"Yes"</formula>
    </cfRule>
    <cfRule type="cellIs" priority="2" operator="equal" dxfId="1" stopIfTrue="0">
      <formula>"Mostly"</formula>
    </cfRule>
    <cfRule type="cellIs" priority="3" operator="equal" dxfId="2" stopIfTrue="0">
      <formula>"Partly"</formula>
    </cfRule>
    <cfRule type="cellIs" priority="4" operator="equal" dxfId="3" stopIfTrue="0">
      <formula>"No"</formula>
    </cfRule>
    <cfRule type="cellIs" priority="5" operator="equal" dxfId="4" stopIfTrue="0">
      <formula>"Not applicable"</formula>
    </cfRule>
  </conditionalFormatting>
  <conditionalFormatting sqref="D24:D92">
    <cfRule type="expression" priority="6" dxfId="5" stopIfTrue="0">
      <formula>AND(B24&lt;&gt;"",B24&lt;&gt;"Not applicable",D24&lt;C24*0.4)</formula>
    </cfRule>
  </conditionalFormatting>
  <conditionalFormatting sqref="A24:A92">
    <cfRule type="expression" priority="7" dxfId="6" stopIfTrue="0">
      <formula>AND(B24&lt;&gt;"",B24&lt;&gt;"Not applicable",D24&lt;C24*0.4)</formula>
    </cfRule>
  </conditionalFormatting>
  <conditionalFormatting sqref="D99:D108">
    <cfRule type="cellIs" priority="8" operator="lessThanOrEqual" dxfId="7" stopIfTrue="0">
      <formula>0</formula>
    </cfRule>
  </conditionalFormatting>
  <dataValidations count="1">
    <dataValidation sqref="B24:B92" showDropDown="0" showInputMessage="1" showErrorMessage="1" allowBlank="1" errorTitle="Choose from the list" error="Pick one of the options in the dropdown." promptTitle="Select" prompt="Yes, Mostly, Partly, No, or Not applicable." type="list">
      <formula1>"Yes,Mostly,Partly,No,Not applicable"</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E27"/>
  <sheetViews>
    <sheetView showGridLines="0" workbookViewId="0">
      <pane ySplit="7" topLeftCell="A8" activePane="bottomLeft" state="frozen"/>
      <selection pane="bottomLeft" activeCell="A1" sqref="A1"/>
    </sheetView>
  </sheetViews>
  <sheetFormatPr baseColWidth="8" defaultRowHeight="15"/>
  <cols>
    <col width="12" customWidth="1" min="1" max="1"/>
    <col width="28" customWidth="1" min="2" max="2"/>
    <col width="46" customWidth="1" min="3" max="3"/>
    <col width="46" customWidth="1" min="4" max="4"/>
    <col width="46" customWidth="1" min="5" max="5"/>
  </cols>
  <sheetData>
    <row r="1" ht="26" customHeight="1">
      <c r="A1" s="1" t="inlineStr">
        <is>
          <t>WHAT YOUR SCORE MEANS, AND WHO WILL REALISTICALLY FUND YOU</t>
        </is>
      </c>
    </row>
    <row r="2" ht="14" customHeight="1">
      <c r="A2" s="2" t="inlineStr">
        <is>
          <t>A business that is not ready for a bank can still be ready for SEFA, an agency or a grant</t>
        </is>
      </c>
    </row>
    <row r="3" ht="4" customHeight="1">
      <c r="A3" s="3" t="n"/>
      <c r="B3" s="3" t="n"/>
      <c r="C3" s="3" t="n"/>
      <c r="D3" s="3" t="n"/>
      <c r="E3" s="3" t="n"/>
    </row>
    <row r="4" ht="17.5" customHeight="1">
      <c r="A4" s="19" t="inlineStr">
        <is>
          <t>Note: you do not type anything on this sheet. It reads your score off the Readiness sheet.</t>
        </is>
      </c>
    </row>
    <row r="5"/>
    <row r="6" ht="22" customHeight="1">
      <c r="A6" s="7" t="inlineStr">
        <is>
          <t>READINESS BANDS</t>
        </is>
      </c>
      <c r="B6" s="8" t="n"/>
      <c r="C6" s="8" t="n"/>
      <c r="D6" s="8" t="n"/>
      <c r="E6" s="8" t="n"/>
    </row>
    <row r="7" ht="26" customHeight="1">
      <c r="A7" s="20" t="inlineStr">
        <is>
          <t>SCORE FROM</t>
        </is>
      </c>
      <c r="B7" s="20" t="inlineStr">
        <is>
          <t>READINESS BAND</t>
        </is>
      </c>
      <c r="C7" s="20" t="inlineStr">
        <is>
          <t>WHAT IT MEANS</t>
        </is>
      </c>
      <c r="D7" s="20" t="inlineStr">
        <is>
          <t>WHICH FUNDERS ARE REALISTIC NOW</t>
        </is>
      </c>
      <c r="E7" s="20" t="inlineStr">
        <is>
          <t>WHAT MOVES YOU UP A BAND</t>
        </is>
      </c>
    </row>
    <row r="8" ht="46" customHeight="1">
      <c r="A8" s="47" t="n">
        <v>0</v>
      </c>
      <c r="B8" s="48" t="inlineStr">
        <is>
          <t>Foundation work required</t>
        </is>
      </c>
      <c r="C8" s="49" t="inlineStr">
        <is>
          <t>The basics are not in place yet. Applying now wastes your time, and a decline sits on your record with that funder.</t>
        </is>
      </c>
      <c r="D8" s="50" t="inlineStr">
        <is>
          <t>Your own savings, family, a stokvel, or a supplier development programme run by a customer. Go to SEDA for free help getting ready.</t>
        </is>
      </c>
      <c r="E8" s="40" t="inlineStr">
        <is>
          <t>Register the company properly, open a business bank account, and start writing the books up monthly.</t>
        </is>
      </c>
    </row>
    <row r="9" ht="46" customHeight="1">
      <c r="A9" s="47" t="n">
        <v>40</v>
      </c>
      <c r="B9" s="48" t="inlineStr">
        <is>
          <t>Significant preparation needed</t>
        </is>
      </c>
      <c r="C9" s="49" t="inlineStr">
        <is>
          <t>You have made a start, but a funder would stop reading before the end of the first page.</t>
        </is>
      </c>
      <c r="D9" s="50" t="inlineStr">
        <is>
          <t>SEDA support first. An NYDA grant if you are under 35. A small loan through a SEFA intermediary or a microfinance institution.</t>
        </is>
      </c>
      <c r="E9" s="40" t="inlineStr">
        <is>
          <t>Clear the SARS position, get six months of business bank statements, and write the business plan.</t>
        </is>
      </c>
    </row>
    <row r="10" ht="46" customHeight="1">
      <c r="A10" s="47" t="n">
        <v>60</v>
      </c>
      <c r="B10" s="48" t="inlineStr">
        <is>
          <t>Almost ready</t>
        </is>
      </c>
      <c r="C10" s="49" t="inlineStr">
        <is>
          <t>You have a real case. A few gaps are all that stand between you and a serious conversation.</t>
        </is>
      </c>
      <c r="D10" s="50" t="inlineStr">
        <is>
          <t>SEFA direct lending, your provincial development agency, a DSBD or dtic programme, and the NEF if the business is black owned.</t>
        </is>
      </c>
      <c r="E10" s="40" t="inlineStr">
        <is>
          <t>Close the top three rows on the fix list below, then apply.</t>
        </is>
      </c>
    </row>
    <row r="11" ht="46" customHeight="1">
      <c r="A11" s="47" t="n">
        <v>80</v>
      </c>
      <c r="B11" s="48" t="inlineStr">
        <is>
          <t>Ready to apply</t>
        </is>
      </c>
      <c r="C11" s="49" t="inlineStr">
        <is>
          <t>You are ready. Match the funder to what you actually need rather than applying everywhere at once.</t>
        </is>
      </c>
      <c r="D11" s="50" t="inlineStr">
        <is>
          <t>A commercial bank, Business Partners, the NEF, the IDC for an industrial project, and any of the state funders.</t>
        </is>
      </c>
      <c r="E11" s="40" t="inlineStr">
        <is>
          <t>Get the document pack in template G3 together and start applying.</t>
        </is>
      </c>
    </row>
    <row r="12"/>
    <row r="13" ht="22" customHeight="1">
      <c r="A13" s="7" t="inlineStr">
        <is>
          <t>WHAT EACH KIND OF FUNDER NEEDS FROM YOU</t>
        </is>
      </c>
      <c r="B13" s="8" t="n"/>
      <c r="C13" s="8" t="n"/>
      <c r="D13" s="8" t="n"/>
      <c r="E13" s="8" t="n"/>
    </row>
    <row r="14" ht="26" customHeight="1">
      <c r="A14" s="20" t="inlineStr">
        <is>
          <t>SCORE FROM</t>
        </is>
      </c>
      <c r="B14" s="20" t="inlineStr">
        <is>
          <t>KIND OF FUNDER</t>
        </is>
      </c>
      <c r="C14" s="20" t="inlineStr">
        <is>
          <t>WHAT THEY NEED BEFORE THEY WILL LOOK</t>
        </is>
      </c>
      <c r="D14" s="20" t="inlineStr">
        <is>
          <t>WHAT YOU GET</t>
        </is>
      </c>
      <c r="E14" s="20" t="inlineStr">
        <is>
          <t>WHAT IT COSTS YOU</t>
        </is>
      </c>
    </row>
    <row r="15" ht="44" customHeight="1">
      <c r="A15" s="47" t="n">
        <v>80</v>
      </c>
      <c r="B15" s="51" t="inlineStr">
        <is>
          <t>A commercial bank</t>
        </is>
      </c>
      <c r="C15" s="49" t="inlineStr">
        <is>
          <t>Two years or more of trading, audited or reviewed financial statements, clean SARS and CIPC positions, security, and directors' surety.</t>
        </is>
      </c>
      <c r="D15" s="40" t="inlineStr">
        <is>
          <t>An overdraft, a term loan, asset finance or a business credit card.</t>
        </is>
      </c>
      <c r="E15" s="40" t="inlineStr">
        <is>
          <t>Interest, fees, and personal surety. The bank takes no risk you would not take.</t>
        </is>
      </c>
    </row>
    <row r="16" ht="44" customHeight="1">
      <c r="A16" s="47" t="n">
        <v>75</v>
      </c>
      <c r="B16" s="51" t="inlineStr">
        <is>
          <t>Business Partners and private risk financiers</t>
        </is>
      </c>
      <c r="C16" s="49" t="inlineStr">
        <is>
          <t>A trading record, financial statements, and a business the financier believes in. Less security than a bank, more scrutiny of you.</t>
        </is>
      </c>
      <c r="D16" s="40" t="inlineStr">
        <is>
          <t>Term loans, equity, and property finance for owner occupied premises.</t>
        </is>
      </c>
      <c r="E16" s="40" t="inlineStr">
        <is>
          <t>Commercial interest rates, and sometimes a share of the business.</t>
        </is>
      </c>
    </row>
    <row r="17" ht="44" customHeight="1">
      <c r="A17" s="47" t="n">
        <v>65</v>
      </c>
      <c r="B17" s="51" t="inlineStr">
        <is>
          <t>SEFA, direct lending</t>
        </is>
      </c>
      <c r="C17" s="49" t="inlineStr">
        <is>
          <t>A registered business, a business plan, financial or management accounts, bank statements, and proof that the business can service the loan.</t>
        </is>
      </c>
      <c r="D17" s="40" t="inlineStr">
        <is>
          <t>Loans for working capital, equipment, contracts and expansion.</t>
        </is>
      </c>
      <c r="E17" s="40" t="inlineStr">
        <is>
          <t>Interest, usually below commercial rates. No application fee.</t>
        </is>
      </c>
    </row>
    <row r="18" ht="44" customHeight="1">
      <c r="A18" s="47" t="n">
        <v>60</v>
      </c>
      <c r="B18" s="51" t="inlineStr">
        <is>
          <t>The NEF and the IDC</t>
        </is>
      </c>
      <c r="C18" s="49" t="inlineStr">
        <is>
          <t>Black ownership for the NEF. A real industrial or manufacturing project for the IDC, with jobs attached. Both want proper financials.</t>
        </is>
      </c>
      <c r="D18" s="40" t="inlineStr">
        <is>
          <t>Larger loans, equity and mezzanine finance.</t>
        </is>
      </c>
      <c r="E18" s="40" t="inlineStr">
        <is>
          <t>Interest, and often a shareholding.</t>
        </is>
      </c>
    </row>
    <row r="19" ht="44" customHeight="1">
      <c r="A19" s="47" t="n">
        <v>55</v>
      </c>
      <c r="B19" s="51" t="inlineStr">
        <is>
          <t>dtic and DSBD grant programmes</t>
        </is>
      </c>
      <c r="C19" s="49" t="inlineStr">
        <is>
          <t>A project that fits the programme, a matching own contribution, tax and CIPC compliance, and Central Supplier Database registration.</t>
        </is>
      </c>
      <c r="D19" s="40" t="inlineStr">
        <is>
          <t>Grants and cost sharing on specific projects.</t>
        </is>
      </c>
      <c r="E19" s="40" t="inlineStr">
        <is>
          <t>Nothing repaid, but heavy reporting and the money is tied to the project.</t>
        </is>
      </c>
    </row>
    <row r="20" ht="44" customHeight="1">
      <c r="A20" s="47" t="n">
        <v>50</v>
      </c>
      <c r="B20" s="51" t="inlineStr">
        <is>
          <t>Provincial development agencies</t>
        </is>
      </c>
      <c r="C20" s="49" t="inlineStr">
        <is>
          <t>Registration and trading in that province, a business plan, and basic financials. Usually more accessible than the national funders.</t>
        </is>
      </c>
      <c r="D20" s="40" t="inlineStr">
        <is>
          <t>Small loans, grants and business support.</t>
        </is>
      </c>
      <c r="E20" s="40" t="inlineStr">
        <is>
          <t>Interest on loans. Support is free.</t>
        </is>
      </c>
    </row>
    <row r="21" ht="44" customHeight="1">
      <c r="A21" s="47" t="n">
        <v>40</v>
      </c>
      <c r="B21" s="51" t="inlineStr">
        <is>
          <t>NYDA, for owners aged 18 to 35</t>
        </is>
      </c>
      <c r="C21" s="49" t="inlineStr">
        <is>
          <t>Your identity document, a business plan, and a willingness to do the compulsory training and mentorship.</t>
        </is>
      </c>
      <c r="D21" s="40" t="inlineStr">
        <is>
          <t>Grant funding combined with training and mentorship.</t>
        </is>
      </c>
      <c r="E21" s="40" t="inlineStr">
        <is>
          <t>Your time. The grant is not repaid.</t>
        </is>
      </c>
    </row>
    <row r="22" ht="44" customHeight="1">
      <c r="A22" s="47" t="n">
        <v>30</v>
      </c>
      <c r="B22" s="51" t="inlineStr">
        <is>
          <t>SEFA intermediaries and microfinance institutions</t>
        </is>
      </c>
      <c r="C22" s="49" t="inlineStr">
        <is>
          <t>Very little. Proof of trading, identity, and a bank account.</t>
        </is>
      </c>
      <c r="D22" s="40" t="inlineStr">
        <is>
          <t>Small working capital loans, quickly.</t>
        </is>
      </c>
      <c r="E22" s="40" t="inlineStr">
        <is>
          <t>Higher interest than direct lending, because the risk is higher.</t>
        </is>
      </c>
    </row>
    <row r="23" ht="44" customHeight="1">
      <c r="A23" s="47" t="n">
        <v>0</v>
      </c>
      <c r="B23" s="51" t="inlineStr">
        <is>
          <t>Own savings, family, a stokvel, or a customer's supplier development programme</t>
        </is>
      </c>
      <c r="C23" s="49" t="inlineStr">
        <is>
          <t>Nothing formal. A customer running a supplier development programme may fund you because you are already in their supply chain.</t>
        </is>
      </c>
      <c r="D23" s="40" t="inlineStr">
        <is>
          <t>Cash, equipment, or paid up front on an order.</t>
        </is>
      </c>
      <c r="E23" s="40" t="inlineStr">
        <is>
          <t>Relationships. Write down the terms anyway, even with family.</t>
        </is>
      </c>
    </row>
    <row r="24"/>
    <row r="25" ht="17.5" customHeight="1">
      <c r="A25" s="19" t="inlineStr">
        <is>
          <t>Note: the "score from" column is a rough guide to the readiness score at which that door usually opens. It is not a rule, and a strong contract or a strong balance sheet can open a door earlier.</t>
        </is>
      </c>
    </row>
    <row r="26" ht="17.5" customHeight="1">
      <c r="A26" s="46" t="inlineStr">
        <is>
          <t>Important: no legitimate South African funder charges an upfront fee to release funding or guarantees approval. If somebody asks for money to "unlock" a grant, it is a scam.</t>
        </is>
      </c>
    </row>
    <row r="27" ht="17.5" customHeight="1">
      <c r="A27" s="19" t="inlineStr">
        <is>
          <t>Note: rates, thresholds and fees quoted in this template were correct on 09 August 2026. Confirm the current figures on sars.gov.za, cipc.co.za or labour.gov.za before you rely on them.</t>
        </is>
      </c>
    </row>
  </sheetData>
  <mergeCells count="8">
    <mergeCell ref="A4:E4"/>
    <mergeCell ref="A26:E26"/>
    <mergeCell ref="A2:E2"/>
    <mergeCell ref="A25:E25"/>
    <mergeCell ref="A1:E1"/>
    <mergeCell ref="A13:E13"/>
    <mergeCell ref="A6:E6"/>
    <mergeCell ref="A27:E27"/>
  </mergeCell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2026-08-09T22:46:40Z</dcterms:created>
  <dcterms:modified xmlns:dcterms="http://purl.org/dc/terms/" xmlns:xsi="http://www.w3.org/2001/XMLSchema-instance" xsi:type="dcterms:W3CDTF">2026-08-09T22:46:40Z</dcterms:modified>
</cp:coreProperties>
</file>