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Projects" sheetId="2" state="visible" r:id="rId2"/>
    <sheet xmlns:r="http://schemas.openxmlformats.org/officeDocument/2006/relationships" name="Tasks" sheetId="3" state="visible" r:id="rId3"/>
    <sheet xmlns:r="http://schemas.openxmlformats.org/officeDocument/2006/relationships" name="Reading the numbers" sheetId="4" state="visible" r:id="rId4"/>
  </sheets>
  <definedNames>
    <definedName name="_xlnm.Print_Titles" localSheetId="1">'Projects'!$12:$12</definedName>
    <definedName name="_xlnm.Print_Titles" localSheetId="2">'Tasks'!$12:$12</definedName>
  </definedNames>
  <calcPr calcId="124519" fullCalcOnLoad="1"/>
</workbook>
</file>

<file path=xl/styles.xml><?xml version="1.0" encoding="utf-8"?>
<styleSheet xmlns="http://schemas.openxmlformats.org/spreadsheetml/2006/main">
  <numFmts count="3">
    <numFmt numFmtId="164" formatCode="DD MMM YYYY"/>
    <numFmt numFmtId="165" formatCode="&quot;R&quot; #,##0.00"/>
    <numFmt numFmtId="166" formatCode="0.0%"/>
  </numFmts>
  <fonts count="45">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8.5"/>
    </font>
    <font>
      <name val="Arial"/>
      <color rgb="000000FF"/>
      <sz val="9.5"/>
    </font>
    <font>
      <name val="Arial"/>
      <b val="1"/>
      <color rgb="00191C4A"/>
      <sz val="9.5"/>
    </font>
    <font>
      <name val="Arial"/>
      <color rgb="0021759B"/>
      <sz val="9.5"/>
    </font>
    <font>
      <name val="Arial"/>
      <color rgb="00191C4A"/>
      <sz val="9.5"/>
    </font>
    <font>
      <name val="Arial"/>
      <color rgb="00C4830A"/>
      <sz val="9.5"/>
    </font>
    <font>
      <name val="Arial"/>
      <color rgb="006B6870"/>
      <sz val="9"/>
    </font>
    <font>
      <name val="Arial"/>
      <b val="1"/>
      <color rgb="00191C4A"/>
      <sz val="10"/>
    </font>
    <font>
      <name val="Arial"/>
      <b val="1"/>
      <color rgb="00191C4A"/>
      <sz val="10.5"/>
    </font>
    <font>
      <name val="Arial"/>
      <b val="1"/>
      <color rgb="0021759B"/>
      <sz val="10.5"/>
    </font>
    <font>
      <name val="Arial"/>
      <i val="1"/>
      <color rgb="00C4830A"/>
      <sz val="8.5"/>
    </font>
    <font>
      <name val="Arial"/>
      <b val="1"/>
      <color rgb="00A32D2D"/>
      <sz val="10.5"/>
    </font>
    <font>
      <name val="Arial"/>
      <i val="1"/>
      <color rgb="00191C4A"/>
      <sz val="9"/>
    </font>
    <font>
      <name val="Arial"/>
      <b val="1"/>
      <color rgb="00FFFFFF"/>
      <sz val="10"/>
    </font>
    <font>
      <name val="Arial"/>
      <b val="1"/>
      <color rgb="00FFFFFF"/>
      <sz val="9.5"/>
    </font>
    <font>
      <name val="Arial"/>
      <b val="1"/>
      <color rgb="00222222"/>
      <sz val="10"/>
    </font>
    <font>
      <name val="Arial"/>
      <color rgb="000000FF"/>
      <sz val="10"/>
    </font>
    <font>
      <name val="Arial"/>
      <b val="1"/>
      <color rgb="00C4830A"/>
      <sz val="11"/>
    </font>
    <font>
      <name val="Arial"/>
      <b val="1"/>
      <color rgb="00A32D2D"/>
      <sz val="11"/>
    </font>
    <font>
      <name val="Arial"/>
      <b val="1"/>
      <color rgb="0021759B"/>
      <sz val="11"/>
    </font>
    <font>
      <name val="Arial"/>
      <b val="1"/>
      <color rgb="001D9E75"/>
      <sz val="11"/>
    </font>
    <font>
      <name val="Arial"/>
      <b val="1"/>
      <color rgb="00A32D2D"/>
      <sz val="10"/>
    </font>
    <font>
      <name val="Arial"/>
      <b val="1"/>
      <color rgb="00C4830A"/>
      <sz val="10"/>
    </font>
    <font>
      <name val="Arial"/>
      <b val="1"/>
      <color rgb="001D9E75"/>
      <sz val="10"/>
    </font>
    <font>
      <name val="Arial"/>
      <b val="1"/>
      <color rgb="006B6870"/>
      <sz val="10"/>
    </font>
    <font>
      <name val="Arial"/>
      <b val="1"/>
      <color rgb="00191C4A"/>
      <sz val="12"/>
    </font>
    <font>
      <name val="Arial"/>
      <b val="1"/>
      <color rgb="00A32D2D"/>
      <sz val="12"/>
    </font>
    <font>
      <name val="Arial"/>
      <b val="1"/>
      <color rgb="0021759B"/>
      <sz val="12"/>
    </font>
    <font>
      <name val="Arial"/>
      <b val="1"/>
      <color rgb="00C4830A"/>
      <sz val="12"/>
    </font>
    <font>
      <name val="Arial"/>
      <b val="1"/>
      <color rgb="001D9E75"/>
      <sz val="12"/>
    </font>
    <font>
      <name val="Arial"/>
      <color rgb="00191C4A"/>
      <sz val="10"/>
    </font>
    <font>
      <name val="Arial"/>
      <color rgb="0021759B"/>
      <sz val="10"/>
    </font>
    <font>
      <name val="Arial"/>
      <b val="1"/>
      <color rgb="00A32D2D"/>
      <sz val="13"/>
    </font>
    <font>
      <name val="Arial"/>
      <b val="1"/>
      <color rgb="00C4830A"/>
      <sz val="13"/>
    </font>
    <font>
      <name val="Arial"/>
      <b val="1"/>
      <color rgb="001D9E75"/>
      <sz val="13"/>
    </font>
    <font>
      <name val="Arial"/>
      <b val="1"/>
      <color rgb="0021759B"/>
      <sz val="13"/>
    </font>
    <font>
      <name val="Arial"/>
      <b val="1"/>
      <color rgb="006B6870"/>
      <sz val="13"/>
    </font>
    <font>
      <name val="Arial"/>
      <color rgb="00A32D2D"/>
      <sz val="10"/>
    </font>
    <font>
      <name val="Arial"/>
      <color rgb="00C4830A"/>
      <sz val="10"/>
    </font>
  </fonts>
  <fills count="7">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
      <patternFill patternType="solid">
        <fgColor rgb="0021759B"/>
      </patternFill>
    </fill>
  </fills>
  <borders count="11">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7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19" fillId="2" borderId="6" applyAlignment="1" pivotButton="0" quotePrefix="0" xfId="0">
      <alignment vertical="center" indent="1"/>
    </xf>
    <xf numFmtId="0" fontId="0" fillId="2" borderId="6" pivotButton="0" quotePrefix="0" xfId="0"/>
    <xf numFmtId="0" fontId="21" fillId="0" borderId="0" applyAlignment="1" pivotButton="0" quotePrefix="0" xfId="0">
      <alignment vertical="center" indent="1"/>
    </xf>
    <xf numFmtId="165" fontId="31" fillId="4" borderId="2" applyAlignment="1" pivotButton="0" quotePrefix="0" xfId="0">
      <alignment horizontal="right" vertical="center" indent="1"/>
    </xf>
    <xf numFmtId="0" fontId="12" fillId="0" borderId="0" applyAlignment="1" pivotButton="0" quotePrefix="0" xfId="0">
      <alignment vertical="center" wrapText="1" indent="1"/>
    </xf>
    <xf numFmtId="165" fontId="32" fillId="4" borderId="2" applyAlignment="1" pivotButton="0" quotePrefix="0" xfId="0">
      <alignment horizontal="right" vertical="center" indent="1"/>
    </xf>
    <xf numFmtId="165" fontId="33" fillId="4" borderId="2" applyAlignment="1" pivotButton="0" quotePrefix="0" xfId="0">
      <alignment horizontal="right" vertical="center" indent="1"/>
    </xf>
    <xf numFmtId="165" fontId="34" fillId="4" borderId="2" applyAlignment="1" pivotButton="0" quotePrefix="0" xfId="0">
      <alignment horizontal="right" vertical="center" indent="1"/>
    </xf>
    <xf numFmtId="165" fontId="35" fillId="4" borderId="2" applyAlignment="1" pivotButton="0" quotePrefix="0" xfId="0">
      <alignment horizontal="right" vertical="center" indent="1"/>
    </xf>
    <xf numFmtId="166" fontId="35" fillId="4" borderId="2" applyAlignment="1" pivotButton="0" quotePrefix="0" xfId="0">
      <alignment horizontal="right" vertical="center" indent="1"/>
    </xf>
    <xf numFmtId="0" fontId="6" fillId="2" borderId="2" applyAlignment="1" pivotButton="0" quotePrefix="0" xfId="0">
      <alignment horizontal="center" vertical="center" wrapText="1"/>
    </xf>
    <xf numFmtId="0" fontId="0" fillId="0" borderId="10" pivotButton="0" quotePrefix="0" xfId="0"/>
    <xf numFmtId="0" fontId="13" fillId="0" borderId="2" applyAlignment="1" pivotButton="0" quotePrefix="0" xfId="0">
      <alignment vertical="center" wrapText="1" indent="1"/>
    </xf>
    <xf numFmtId="1" fontId="36" fillId="4" borderId="2" applyAlignment="1" pivotButton="0" quotePrefix="0" xfId="0">
      <alignment horizontal="center" vertical="center" indent="1"/>
    </xf>
    <xf numFmtId="165" fontId="36" fillId="4" borderId="2" applyAlignment="1" pivotButton="0" quotePrefix="0" xfId="0">
      <alignment horizontal="right" vertical="center" indent="1"/>
    </xf>
    <xf numFmtId="166" fontId="37" fillId="4" borderId="2" applyAlignment="1" pivotButton="0" quotePrefix="0" xfId="0">
      <alignment horizontal="center" vertical="center" indent="1"/>
    </xf>
    <xf numFmtId="0" fontId="12" fillId="0" borderId="2" applyAlignment="1" pivotButton="0" quotePrefix="0" xfId="0">
      <alignment vertical="center" wrapText="1" indent="1"/>
    </xf>
    <xf numFmtId="0" fontId="13" fillId="5" borderId="3" applyAlignment="1" pivotButton="0" quotePrefix="0" xfId="0">
      <alignment vertical="center" indent="1"/>
    </xf>
    <xf numFmtId="1" fontId="14" fillId="5" borderId="3" applyAlignment="1" pivotButton="0" quotePrefix="0" xfId="0">
      <alignment horizontal="center" vertical="center" indent="1"/>
    </xf>
    <xf numFmtId="165" fontId="14" fillId="5" borderId="3" applyAlignment="1" pivotButton="0" quotePrefix="0" xfId="0">
      <alignment horizontal="right" vertical="center" indent="1"/>
    </xf>
    <xf numFmtId="166" fontId="15" fillId="5" borderId="3" applyAlignment="1" pivotButton="0" quotePrefix="0" xfId="0">
      <alignment horizontal="center" vertical="center"/>
    </xf>
    <xf numFmtId="0" fontId="0" fillId="5" borderId="3" pivotButton="0" quotePrefix="0" xfId="0"/>
    <xf numFmtId="1" fontId="38" fillId="4" borderId="2" applyAlignment="1" pivotButton="0" quotePrefix="0" xfId="0">
      <alignment horizontal="center" vertical="center" indent="1"/>
    </xf>
    <xf numFmtId="1" fontId="39" fillId="4" borderId="2" applyAlignment="1" pivotButton="0" quotePrefix="0" xfId="0">
      <alignment horizontal="center" vertical="center" indent="1"/>
    </xf>
    <xf numFmtId="1" fontId="40" fillId="4" borderId="2" applyAlignment="1" pivotButton="0" quotePrefix="0" xfId="0">
      <alignment horizontal="center" vertical="center" indent="1"/>
    </xf>
    <xf numFmtId="1" fontId="41" fillId="4" borderId="2" applyAlignment="1" pivotButton="0" quotePrefix="0" xfId="0">
      <alignment horizontal="center" vertical="center" indent="1"/>
    </xf>
    <xf numFmtId="1" fontId="42" fillId="4" borderId="2" applyAlignment="1" pivotButton="0" quotePrefix="0" xfId="0">
      <alignment horizontal="center" vertical="center" indent="1"/>
    </xf>
    <xf numFmtId="0" fontId="13" fillId="0" borderId="2" applyAlignment="1" pivotButton="0" quotePrefix="0" xfId="0">
      <alignment vertical="center" indent="1"/>
    </xf>
    <xf numFmtId="0" fontId="3" fillId="4" borderId="2" applyAlignment="1" pivotButton="0" quotePrefix="0" xfId="0">
      <alignment horizontal="left" vertical="center" wrapText="1" indent="1"/>
    </xf>
    <xf numFmtId="0" fontId="36" fillId="4" borderId="2" applyAlignment="1" pivotButton="0" quotePrefix="0" xfId="0">
      <alignment horizontal="left" vertical="center" wrapText="1" indent="1"/>
    </xf>
    <xf numFmtId="165" fontId="36" fillId="4" borderId="2" applyAlignment="1" pivotButton="0" quotePrefix="0" xfId="0">
      <alignment horizontal="center" vertical="center" indent="1"/>
    </xf>
    <xf numFmtId="165" fontId="43" fillId="4" borderId="2" applyAlignment="1" pivotButton="0" quotePrefix="0" xfId="0">
      <alignment horizontal="center" vertical="center" indent="1"/>
    </xf>
    <xf numFmtId="9" fontId="44" fillId="4" borderId="2" applyAlignment="1" pivotButton="0" quotePrefix="0" xfId="0">
      <alignment horizontal="center" vertical="center" indent="1"/>
    </xf>
    <xf numFmtId="9" fontId="43" fillId="4" borderId="2" applyAlignment="1" pivotButton="0" quotePrefix="0" xfId="0">
      <alignment horizontal="center" vertical="center" indent="1"/>
    </xf>
    <xf numFmtId="0" fontId="27" fillId="4" borderId="2" applyAlignment="1" pivotButton="0" quotePrefix="0" xfId="0">
      <alignment horizontal="center" vertical="center" indent="1"/>
    </xf>
    <xf numFmtId="0" fontId="7" fillId="3" borderId="2" applyAlignment="1" pivotButton="0" quotePrefix="0" xfId="0">
      <alignment horizontal="left" vertical="center" indent="1"/>
    </xf>
    <xf numFmtId="164" fontId="7" fillId="3" borderId="2" applyAlignment="1" pivotButton="0" quotePrefix="0" xfId="0">
      <alignment horizontal="center" vertical="center"/>
    </xf>
    <xf numFmtId="0" fontId="8" fillId="3" borderId="2" applyAlignment="1" pivotButton="0" quotePrefix="0" xfId="0">
      <alignment horizontal="center" vertical="center"/>
    </xf>
    <xf numFmtId="9" fontId="7" fillId="3" borderId="2" applyAlignment="1" pivotButton="0" quotePrefix="0" xfId="0">
      <alignment horizontal="center" vertical="center"/>
    </xf>
    <xf numFmtId="165" fontId="7" fillId="3" borderId="2" applyAlignment="1" pivotButton="0" quotePrefix="0" xfId="0">
      <alignment horizontal="right" vertical="center" indent="1"/>
    </xf>
    <xf numFmtId="165" fontId="8" fillId="4" borderId="2" applyAlignment="1" pivotButton="0" quotePrefix="0" xfId="0">
      <alignment horizontal="right" vertical="center" indent="1"/>
    </xf>
    <xf numFmtId="166" fontId="9" fillId="4" borderId="2" applyAlignment="1" pivotButton="0" quotePrefix="0" xfId="0">
      <alignment horizontal="center" vertical="center" indent="1"/>
    </xf>
    <xf numFmtId="165" fontId="10" fillId="4" borderId="2" applyAlignment="1" pivotButton="0" quotePrefix="0" xfId="0">
      <alignment horizontal="right" vertical="center" indent="1"/>
    </xf>
    <xf numFmtId="9" fontId="10" fillId="4" borderId="2" applyAlignment="1" pivotButton="0" quotePrefix="0" xfId="0">
      <alignment horizontal="center" vertical="center" indent="1"/>
    </xf>
    <xf numFmtId="1" fontId="10" fillId="4" borderId="2" applyAlignment="1" pivotButton="0" quotePrefix="0" xfId="0">
      <alignment horizontal="center" vertical="center" indent="1"/>
    </xf>
    <xf numFmtId="9" fontId="11" fillId="4" borderId="2" applyAlignment="1" pivotButton="0" quotePrefix="0" xfId="0">
      <alignment horizontal="center" vertical="center" indent="1"/>
    </xf>
    <xf numFmtId="0" fontId="8" fillId="4" borderId="2" applyAlignment="1" pivotButton="0" quotePrefix="0" xfId="0">
      <alignment horizontal="center" vertical="center" indent="1"/>
    </xf>
    <xf numFmtId="1" fontId="12" fillId="4" borderId="2" applyAlignment="1" pivotButton="0" quotePrefix="0" xfId="0">
      <alignment horizontal="center" vertical="center" indent="1"/>
    </xf>
    <xf numFmtId="0" fontId="0" fillId="0" borderId="5" pivotButton="0" quotePrefix="0" xfId="0"/>
    <xf numFmtId="0" fontId="16" fillId="0" borderId="0" applyAlignment="1" pivotButton="0" quotePrefix="0" xfId="0">
      <alignment vertical="top" wrapText="1" indent="1"/>
    </xf>
    <xf numFmtId="1" fontId="8" fillId="4" borderId="2" applyAlignment="1" pivotButton="0" quotePrefix="0" xfId="0">
      <alignment horizontal="center" vertical="center" indent="1"/>
    </xf>
    <xf numFmtId="1" fontId="14" fillId="5" borderId="3" applyAlignment="1" pivotButton="0" quotePrefix="0" xfId="0">
      <alignment horizontal="center" vertical="center"/>
    </xf>
    <xf numFmtId="1" fontId="17" fillId="5" borderId="3" applyAlignment="1" pivotButton="0" quotePrefix="0" xfId="0">
      <alignment horizontal="center" vertical="center"/>
    </xf>
    <xf numFmtId="0" fontId="18" fillId="5" borderId="3" applyAlignment="1" pivotButton="0" quotePrefix="0" xfId="0">
      <alignment vertical="center" indent="1"/>
    </xf>
    <xf numFmtId="0" fontId="0" fillId="0" borderId="9" pivotButton="0" quotePrefix="0" xfId="0"/>
    <xf numFmtId="0" fontId="20" fillId="6" borderId="6" applyAlignment="1" pivotButton="0" quotePrefix="0" xfId="0">
      <alignment vertical="center" indent="1"/>
    </xf>
    <xf numFmtId="0" fontId="0" fillId="6" borderId="6" pivotButton="0" quotePrefix="0" xfId="0"/>
    <xf numFmtId="165" fontId="22" fillId="3" borderId="2" applyAlignment="1" pivotButton="0" quotePrefix="0" xfId="0">
      <alignment horizontal="center" vertical="center"/>
    </xf>
    <xf numFmtId="9" fontId="22" fillId="3" borderId="2" applyAlignment="1" pivotButton="0" quotePrefix="0" xfId="0">
      <alignment horizontal="center" vertical="center"/>
    </xf>
    <xf numFmtId="9" fontId="23" fillId="4" borderId="2" applyAlignment="1" pivotButton="0" quotePrefix="0" xfId="0">
      <alignment horizontal="center" vertical="center" indent="1"/>
    </xf>
    <xf numFmtId="9" fontId="24" fillId="4" borderId="2" applyAlignment="1" pivotButton="0" quotePrefix="0" xfId="0">
      <alignment horizontal="center" vertical="center" indent="1"/>
    </xf>
    <xf numFmtId="165" fontId="24" fillId="4" borderId="2" applyAlignment="1" pivotButton="0" quotePrefix="0" xfId="0">
      <alignment horizontal="center" vertical="center" indent="1"/>
    </xf>
    <xf numFmtId="166" fontId="25" fillId="4" borderId="2" applyAlignment="1" pivotButton="0" quotePrefix="0" xfId="0">
      <alignment horizontal="center" vertical="center" indent="1"/>
    </xf>
    <xf numFmtId="165" fontId="26" fillId="4" borderId="2" applyAlignment="1" pivotButton="0" quotePrefix="0" xfId="0">
      <alignment horizontal="center" vertical="center" indent="1"/>
    </xf>
    <xf numFmtId="0" fontId="27" fillId="0" borderId="2" applyAlignment="1" pivotButton="0" quotePrefix="0" xfId="0">
      <alignment vertical="center" wrapText="1" indent="1"/>
    </xf>
    <xf numFmtId="0" fontId="28" fillId="0" borderId="2" applyAlignment="1" pivotButton="0" quotePrefix="0" xfId="0">
      <alignment vertical="center" wrapText="1" indent="1"/>
    </xf>
    <xf numFmtId="0" fontId="29" fillId="0" borderId="2" applyAlignment="1" pivotButton="0" quotePrefix="0" xfId="0">
      <alignment vertical="center" wrapText="1" indent="1"/>
    </xf>
    <xf numFmtId="0" fontId="3" fillId="0" borderId="2" applyAlignment="1" pivotButton="0" quotePrefix="0" xfId="0">
      <alignment vertical="center" wrapText="1" indent="1"/>
    </xf>
    <xf numFmtId="0" fontId="30" fillId="0" borderId="2" applyAlignment="1" pivotButton="0" quotePrefix="0" xfId="0">
      <alignment vertical="center" wrapText="1" indent="1"/>
    </xf>
  </cellXfs>
  <cellStyles count="1">
    <cellStyle name="Normal" xfId="0" builtinId="0" hidden="0"/>
  </cellStyles>
  <dxfs count="5">
    <dxf>
      <font>
        <name val="Arial"/>
        <b val="1"/>
        <color rgb="00A32D2D"/>
        <sz val="9.5"/>
      </font>
    </dxf>
    <dxf>
      <font>
        <name val="Arial"/>
        <b val="1"/>
        <color rgb="00C4830A"/>
        <sz val="9.5"/>
      </font>
    </dxf>
    <dxf>
      <font>
        <name val="Arial"/>
        <b val="1"/>
        <color rgb="001D9E75"/>
        <sz val="9.5"/>
      </font>
    </dxf>
    <dxf>
      <font>
        <name val="Arial"/>
        <b val="1"/>
        <color rgb="0021759B"/>
        <sz val="9.5"/>
      </font>
    </dxf>
    <dxf>
      <font>
        <name val="Arial"/>
        <b val="1"/>
        <color rgb="006B6870"/>
        <sz val="9.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H49"/>
  <sheetViews>
    <sheetView showGridLines="0" workbookViewId="0">
      <pane ySplit="8" topLeftCell="A9" activePane="bottomLeft" state="frozen"/>
      <selection pane="bottomLeft" activeCell="A1" sqref="A1"/>
    </sheetView>
  </sheetViews>
  <sheetFormatPr baseColWidth="8" defaultRowHeight="15"/>
  <cols>
    <col width="36" customWidth="1" min="1" max="1"/>
    <col width="16" customWidth="1" min="2" max="2"/>
    <col width="14" customWidth="1" min="3" max="3"/>
    <col width="14" customWidth="1" min="4" max="4"/>
    <col width="14" customWidth="1" min="5" max="5"/>
    <col width="12" customWidth="1" min="6" max="6"/>
    <col width="12" customWidth="1" min="7" max="7"/>
    <col width="22" customWidth="1" min="8" max="8"/>
  </cols>
  <sheetData>
    <row r="1" ht="26" customHeight="1">
      <c r="A1" s="1" t="inlineStr">
        <is>
          <t>PROJECT DASHBOARD</t>
        </is>
      </c>
    </row>
    <row r="2" ht="14" customHeight="1">
      <c r="A2" s="2" t="inlineStr">
        <is>
          <t>Every figure on this sheet works itself out from the Projects and Tasks sheets</t>
        </is>
      </c>
    </row>
    <row r="3" ht="4" customHeight="1">
      <c r="A3" s="3" t="n"/>
      <c r="B3" s="3" t="n"/>
      <c r="C3" s="3" t="n"/>
      <c r="D3" s="3" t="n"/>
      <c r="E3" s="3" t="n"/>
      <c r="F3" s="3" t="n"/>
      <c r="G3" s="3" t="n"/>
      <c r="H3" s="3" t="n"/>
    </row>
    <row r="4" ht="15" customHeight="1">
      <c r="A4" s="4" t="inlineStr">
        <is>
          <t>[YOUR COMPANY NAME]</t>
        </is>
      </c>
      <c r="D4" s="5" t="inlineStr">
        <is>
          <t>[ Insert your logo in the space above ]</t>
        </is>
      </c>
    </row>
    <row r="5" ht="15" customHeight="1">
      <c r="A5" s="6" t="inlineStr">
        <is>
          <t>Reg No: [XXXX/XXXXXX/XX]</t>
        </is>
      </c>
      <c r="D5" s="5" t="inlineStr">
        <is>
          <t>VAT No: [4XXXXXXXXX] (if VAT registered)</t>
        </is>
      </c>
    </row>
    <row r="6" ht="15" customHeight="1">
      <c r="A6" s="6" t="inlineStr">
        <is>
          <t>[email@yourbusiness.co.za]</t>
        </is>
      </c>
      <c r="D6" s="5" t="inlineStr">
        <is>
          <t>[+27 XX XXX XXXX]</t>
        </is>
      </c>
    </row>
    <row r="8" ht="28" customHeight="1">
      <c r="A8" s="7" t="inlineStr">
        <is>
          <t>Note: nothing on this sheet is typed. Fill in the Projects sheet and the Tasks sheet, and everything here follows. Dates are read from your computer's clock, so the overdue counts are correct on the day you open the workbook.</t>
        </is>
      </c>
    </row>
    <row r="10" ht="22" customHeight="1">
      <c r="A10" s="8" t="inlineStr">
        <is>
          <t>THE MONEY</t>
        </is>
      </c>
      <c r="B10" s="9" t="n"/>
      <c r="C10" s="9" t="n"/>
      <c r="D10" s="9" t="n"/>
      <c r="E10" s="9" t="n"/>
      <c r="F10" s="9" t="n"/>
      <c r="G10" s="9" t="n"/>
      <c r="H10" s="9" t="n"/>
    </row>
    <row r="11" ht="26" customHeight="1">
      <c r="A11" s="10" t="inlineStr">
        <is>
          <t>Total quoted, excluding VAT</t>
        </is>
      </c>
      <c r="B11" s="11">
        <f>Projects!G43</f>
        <v/>
      </c>
      <c r="C11" s="12" t="inlineStr">
        <is>
          <t>Every job on the list, cancelled ones included. Remove or mark cancelled jobs if you do not want them counted.</t>
        </is>
      </c>
    </row>
    <row r="12" ht="26" customHeight="1">
      <c r="A12" s="10" t="inlineStr">
        <is>
          <t>Total costs to date</t>
        </is>
      </c>
      <c r="B12" s="13">
        <f>Projects!H43</f>
        <v/>
      </c>
      <c r="C12" s="12" t="inlineStr">
        <is>
          <t>What the work has already cost you.</t>
        </is>
      </c>
    </row>
    <row r="13" ht="26" customHeight="1">
      <c r="A13" s="10" t="inlineStr">
        <is>
          <t>Total invoiced to date</t>
        </is>
      </c>
      <c r="B13" s="14">
        <f>Projects!I43</f>
        <v/>
      </c>
      <c r="C13" s="12" t="inlineStr">
        <is>
          <t>What you have actually billed.</t>
        </is>
      </c>
    </row>
    <row r="14" ht="26" customHeight="1">
      <c r="A14" s="10" t="inlineStr">
        <is>
          <t>Still to invoice</t>
        </is>
      </c>
      <c r="B14" s="15">
        <f>Projects!L43</f>
        <v/>
      </c>
      <c r="C14" s="12" t="inlineStr">
        <is>
          <t>Quoted less invoiced. This is work you have sold and not yet billed. It is the cheapest money you will ever collect, and it is the money small businesses forget to ask for.</t>
        </is>
      </c>
    </row>
    <row r="15" ht="26" customHeight="1">
      <c r="A15" s="10" t="inlineStr">
        <is>
          <t>Profit against the quotes</t>
        </is>
      </c>
      <c r="B15" s="16">
        <f>Projects!J43</f>
        <v/>
      </c>
      <c r="C15" s="12" t="inlineStr">
        <is>
          <t>Total quoted less total costs to date.</t>
        </is>
      </c>
    </row>
    <row r="16" ht="26" customHeight="1">
      <c r="A16" s="10" t="inlineStr">
        <is>
          <t>Overall margin</t>
        </is>
      </c>
      <c r="B16" s="17">
        <f>IF(Projects!G43=0,"",(Projects!G43-Projects!H43)/Projects!G43)</f>
        <v/>
      </c>
      <c r="C16" s="12" t="inlineStr">
        <is>
          <t>Profit as a share of what you quoted. This is the number to compare against your monthly overheads in template B1.</t>
        </is>
      </c>
    </row>
    <row r="18" ht="22" customHeight="1">
      <c r="A18" s="8" t="inlineStr">
        <is>
          <t>WHERE THE WORK IS</t>
        </is>
      </c>
      <c r="B18" s="9" t="n"/>
      <c r="C18" s="9" t="n"/>
      <c r="D18" s="9" t="n"/>
      <c r="E18" s="9" t="n"/>
      <c r="F18" s="9" t="n"/>
      <c r="G18" s="9" t="n"/>
      <c r="H18" s="9" t="n"/>
    </row>
    <row r="19" ht="26" customHeight="1">
      <c r="A19" s="18" t="inlineStr">
        <is>
          <t>STATUS</t>
        </is>
      </c>
      <c r="B19" s="18" t="inlineStr">
        <is>
          <t>HOW MANY JOBS</t>
        </is>
      </c>
      <c r="C19" s="18" t="inlineStr">
        <is>
          <t>VALUE QUOTED</t>
        </is>
      </c>
      <c r="D19" s="18" t="inlineStr">
        <is>
          <t>COSTS TO DATE</t>
        </is>
      </c>
      <c r="E19" s="18" t="inlineStr">
        <is>
          <t>INVOICED TO DATE</t>
        </is>
      </c>
      <c r="F19" s="18" t="inlineStr">
        <is>
          <t>MARGIN</t>
        </is>
      </c>
      <c r="G19" s="18" t="n"/>
      <c r="H19" s="19" t="n"/>
    </row>
    <row r="20" ht="20" customHeight="1">
      <c r="A20" s="20" t="inlineStr">
        <is>
          <t>Quoted</t>
        </is>
      </c>
      <c r="B20" s="21">
        <f>COUNTIF(Projects!E13:E42,"Quoted")</f>
        <v/>
      </c>
      <c r="C20" s="22">
        <f>SUMIF(Projects!E13:E42,"Quoted",Projects!G13:G42)</f>
        <v/>
      </c>
      <c r="D20" s="22">
        <f>SUMIF(Projects!E13:E42,"Quoted",Projects!H13:H42)</f>
        <v/>
      </c>
      <c r="E20" s="22">
        <f>SUMIF(Projects!E13:E42,"Quoted",Projects!I13:I42)</f>
        <v/>
      </c>
      <c r="F20" s="23">
        <f>IF(C20=0,"",(C20-D20)/C20)</f>
        <v/>
      </c>
      <c r="G20" s="24" t="inlineStr"/>
    </row>
    <row r="21" ht="20" customHeight="1">
      <c r="A21" s="20" t="inlineStr">
        <is>
          <t>Accepted</t>
        </is>
      </c>
      <c r="B21" s="21">
        <f>COUNTIF(Projects!E13:E42,"Accepted")</f>
        <v/>
      </c>
      <c r="C21" s="22">
        <f>SUMIF(Projects!E13:E42,"Accepted",Projects!G13:G42)</f>
        <v/>
      </c>
      <c r="D21" s="22">
        <f>SUMIF(Projects!E13:E42,"Accepted",Projects!H13:H42)</f>
        <v/>
      </c>
      <c r="E21" s="22">
        <f>SUMIF(Projects!E13:E42,"Accepted",Projects!I13:I42)</f>
        <v/>
      </c>
      <c r="F21" s="23">
        <f>IF(C21=0,"",(C21-D21)/C21)</f>
        <v/>
      </c>
      <c r="G21" s="24" t="inlineStr"/>
    </row>
    <row r="22" ht="20" customHeight="1">
      <c r="A22" s="20" t="inlineStr">
        <is>
          <t>In progress</t>
        </is>
      </c>
      <c r="B22" s="21">
        <f>COUNTIF(Projects!E13:E42,"In progress")</f>
        <v/>
      </c>
      <c r="C22" s="22">
        <f>SUMIF(Projects!E13:E42,"In progress",Projects!G13:G42)</f>
        <v/>
      </c>
      <c r="D22" s="22">
        <f>SUMIF(Projects!E13:E42,"In progress",Projects!H13:H42)</f>
        <v/>
      </c>
      <c r="E22" s="22">
        <f>SUMIF(Projects!E13:E42,"In progress",Projects!I13:I42)</f>
        <v/>
      </c>
      <c r="F22" s="23">
        <f>IF(C22=0,"",(C22-D22)/C22)</f>
        <v/>
      </c>
      <c r="G22" s="24" t="inlineStr"/>
    </row>
    <row r="23" ht="20" customHeight="1">
      <c r="A23" s="20" t="inlineStr">
        <is>
          <t>On hold</t>
        </is>
      </c>
      <c r="B23" s="21">
        <f>COUNTIF(Projects!E13:E42,"On hold")</f>
        <v/>
      </c>
      <c r="C23" s="22">
        <f>SUMIF(Projects!E13:E42,"On hold",Projects!G13:G42)</f>
        <v/>
      </c>
      <c r="D23" s="22">
        <f>SUMIF(Projects!E13:E42,"On hold",Projects!H13:H42)</f>
        <v/>
      </c>
      <c r="E23" s="22">
        <f>SUMIF(Projects!E13:E42,"On hold",Projects!I13:I42)</f>
        <v/>
      </c>
      <c r="F23" s="23">
        <f>IF(C23=0,"",(C23-D23)/C23)</f>
        <v/>
      </c>
      <c r="G23" s="24" t="inlineStr"/>
    </row>
    <row r="24" ht="20" customHeight="1">
      <c r="A24" s="20" t="inlineStr">
        <is>
          <t>Complete</t>
        </is>
      </c>
      <c r="B24" s="21">
        <f>COUNTIF(Projects!E13:E42,"Complete")</f>
        <v/>
      </c>
      <c r="C24" s="22">
        <f>SUMIF(Projects!E13:E42,"Complete",Projects!G13:G42)</f>
        <v/>
      </c>
      <c r="D24" s="22">
        <f>SUMIF(Projects!E13:E42,"Complete",Projects!H13:H42)</f>
        <v/>
      </c>
      <c r="E24" s="22">
        <f>SUMIF(Projects!E13:E42,"Complete",Projects!I13:I42)</f>
        <v/>
      </c>
      <c r="F24" s="23">
        <f>IF(C24=0,"",(C24-D24)/C24)</f>
        <v/>
      </c>
      <c r="G24" s="24" t="inlineStr"/>
    </row>
    <row r="25" ht="20" customHeight="1">
      <c r="A25" s="20" t="inlineStr">
        <is>
          <t>Invoiced</t>
        </is>
      </c>
      <c r="B25" s="21">
        <f>COUNTIF(Projects!E13:E42,"Invoiced")</f>
        <v/>
      </c>
      <c r="C25" s="22">
        <f>SUMIF(Projects!E13:E42,"Invoiced",Projects!G13:G42)</f>
        <v/>
      </c>
      <c r="D25" s="22">
        <f>SUMIF(Projects!E13:E42,"Invoiced",Projects!H13:H42)</f>
        <v/>
      </c>
      <c r="E25" s="22">
        <f>SUMIF(Projects!E13:E42,"Invoiced",Projects!I13:I42)</f>
        <v/>
      </c>
      <c r="F25" s="23">
        <f>IF(C25=0,"",(C25-D25)/C25)</f>
        <v/>
      </c>
      <c r="G25" s="24" t="inlineStr"/>
    </row>
    <row r="26" ht="20" customHeight="1">
      <c r="A26" s="20" t="inlineStr">
        <is>
          <t>Cancelled</t>
        </is>
      </c>
      <c r="B26" s="21">
        <f>COUNTIF(Projects!E13:E42,"Cancelled")</f>
        <v/>
      </c>
      <c r="C26" s="22">
        <f>SUMIF(Projects!E13:E42,"Cancelled",Projects!G13:G42)</f>
        <v/>
      </c>
      <c r="D26" s="22">
        <f>SUMIF(Projects!E13:E42,"Cancelled",Projects!H13:H42)</f>
        <v/>
      </c>
      <c r="E26" s="22">
        <f>SUMIF(Projects!E13:E42,"Cancelled",Projects!I13:I42)</f>
        <v/>
      </c>
      <c r="F26" s="23">
        <f>IF(C26=0,"",(C26-D26)/C26)</f>
        <v/>
      </c>
      <c r="G26" s="24" t="inlineStr"/>
    </row>
    <row r="27" ht="22" customHeight="1">
      <c r="A27" s="25" t="inlineStr">
        <is>
          <t>ALL JOBS</t>
        </is>
      </c>
      <c r="B27" s="26">
        <f>SUM(B20:B26)</f>
        <v/>
      </c>
      <c r="C27" s="27">
        <f>SUM(C20:C26)</f>
        <v/>
      </c>
      <c r="D27" s="27">
        <f>SUM(D20:D26)</f>
        <v/>
      </c>
      <c r="E27" s="27">
        <f>SUM(E20:E26)</f>
        <v/>
      </c>
      <c r="F27" s="28">
        <f>IF(C27=0,"",(C27-D27)/C27)</f>
        <v/>
      </c>
      <c r="G27" s="29" t="n"/>
      <c r="H27" s="29" t="n"/>
    </row>
    <row r="29" ht="22" customHeight="1">
      <c r="A29" s="8" t="inlineStr">
        <is>
          <t>WHAT NEEDS YOU TODAY</t>
        </is>
      </c>
      <c r="B29" s="9" t="n"/>
      <c r="C29" s="9" t="n"/>
      <c r="D29" s="9" t="n"/>
      <c r="E29" s="9" t="n"/>
      <c r="F29" s="9" t="n"/>
      <c r="G29" s="9" t="n"/>
      <c r="H29" s="9" t="n"/>
    </row>
    <row r="30" ht="24" customHeight="1">
      <c r="A30" s="10" t="inlineStr">
        <is>
          <t>Jobs overdue</t>
        </is>
      </c>
      <c r="B30" s="30">
        <f>COUNTIF(Projects!P13:P42,"Overdue")</f>
        <v/>
      </c>
      <c r="C30" s="12" t="inlineStr">
        <is>
          <t>Past the due date and not complete, invoiced or cancelled.</t>
        </is>
      </c>
    </row>
    <row r="31" ht="24" customHeight="1">
      <c r="A31" s="10" t="inlineStr">
        <is>
          <t>Jobs already losing money</t>
        </is>
      </c>
      <c r="B31" s="30">
        <f>COUNTIF(Projects!P13:P42,"Losing money")</f>
        <v/>
      </c>
      <c r="C31" s="12" t="inlineStr">
        <is>
          <t>Costs to date have passed the quoted value.</t>
        </is>
      </c>
    </row>
    <row r="32" ht="24" customHeight="1">
      <c r="A32" s="10" t="inlineStr">
        <is>
          <t>Jobs with costs ahead of progress</t>
        </is>
      </c>
      <c r="B32" s="31">
        <f>COUNTIF(Projects!P13:P42,"Costs ahead of progress")</f>
        <v/>
      </c>
      <c r="C32" s="12" t="inlineStr">
        <is>
          <t>More than ten points of the quote spent ahead of the work finished. These are the ones you can still save.</t>
        </is>
      </c>
    </row>
    <row r="33" ht="24" customHeight="1">
      <c r="A33" s="10" t="inlineStr">
        <is>
          <t>Jobs on track</t>
        </is>
      </c>
      <c r="B33" s="32">
        <f>COUNTIF(Projects!P13:P42,"On track")</f>
        <v/>
      </c>
      <c r="C33" s="12" t="inlineStr">
        <is>
          <t>Costs in line with progress and the due date not passed.</t>
        </is>
      </c>
    </row>
    <row r="34" ht="24" customHeight="1">
      <c r="A34" s="10" t="inlineStr">
        <is>
          <t>Jobs complete or invoiced</t>
        </is>
      </c>
      <c r="B34" s="33">
        <f>COUNTIF(Projects!P13:P42,"Complete")</f>
        <v/>
      </c>
      <c r="C34" s="12" t="inlineStr">
        <is>
          <t>Finished. Check what each one actually made.</t>
        </is>
      </c>
    </row>
    <row r="35" ht="24" customHeight="1">
      <c r="A35" s="10" t="inlineStr">
        <is>
          <t>Tasks overdue right now</t>
        </is>
      </c>
      <c r="B35" s="30">
        <f>COUNTIFS(Tasks!E13:E92,"&lt;"&amp;TODAY(),Tasks!E13:E92,"&lt;&gt;",Tasks!F13:F92,"&lt;&gt;Done",Tasks!A13:A92,"&lt;&gt;")</f>
        <v/>
      </c>
      <c r="C35" s="12" t="inlineStr">
        <is>
          <t>Counted live against today's date. A task marked Done never counts as overdue, whenever it was finished.</t>
        </is>
      </c>
    </row>
    <row r="36" ht="24" customHeight="1">
      <c r="A36" s="10" t="inlineStr">
        <is>
          <t>Tasks blocked</t>
        </is>
      </c>
      <c r="B36" s="31">
        <f>COUNTIF(Tasks!F13:F92,"Blocked")</f>
        <v/>
      </c>
      <c r="C36" s="12" t="inlineStr">
        <is>
          <t>Somebody else has to move before you can. Chase them in writing.</t>
        </is>
      </c>
    </row>
    <row r="37" ht="24" customHeight="1">
      <c r="A37" s="10" t="inlineStr">
        <is>
          <t>Tasks still to start</t>
        </is>
      </c>
      <c r="B37" s="34">
        <f>COUNTIF(Tasks!F13:F92,"Not started")</f>
        <v/>
      </c>
      <c r="C37" s="12" t="inlineStr">
        <is>
          <t>Not begun. Check that the ones with the nearest due dates are resourced.</t>
        </is>
      </c>
    </row>
    <row r="39" ht="22" customHeight="1">
      <c r="A39" s="8" t="inlineStr">
        <is>
          <t>THE FIVE JOBS MOST AT RISK</t>
        </is>
      </c>
      <c r="B39" s="9" t="n"/>
      <c r="C39" s="9" t="n"/>
      <c r="D39" s="9" t="n"/>
      <c r="E39" s="9" t="n"/>
      <c r="F39" s="9" t="n"/>
      <c r="G39" s="9" t="n"/>
      <c r="H39" s="9" t="n"/>
    </row>
    <row r="40" ht="34" customHeight="1">
      <c r="A40" s="18" t="inlineStr">
        <is>
          <t>RANK</t>
        </is>
      </c>
      <c r="B40" s="18" t="inlineStr">
        <is>
          <t>PROJECT OR JOB</t>
        </is>
      </c>
      <c r="C40" s="18" t="inlineStr">
        <is>
          <t>CLIENT</t>
        </is>
      </c>
      <c r="D40" s="18" t="inlineStr">
        <is>
          <t>QUOTED</t>
        </is>
      </c>
      <c r="E40" s="18" t="inlineStr">
        <is>
          <t>COSTS TO DATE</t>
        </is>
      </c>
      <c r="F40" s="18" t="inlineStr">
        <is>
          <t>SHARE OF QUOTE SPENT</t>
        </is>
      </c>
      <c r="G40" s="18" t="inlineStr">
        <is>
          <t>COSTS AHEAD OF PROGRESS BY</t>
        </is>
      </c>
      <c r="H40" s="18" t="inlineStr">
        <is>
          <t>FLAG</t>
        </is>
      </c>
    </row>
    <row r="41" ht="24" customHeight="1">
      <c r="A41" s="35" t="inlineStr">
        <is>
          <t>Number 1</t>
        </is>
      </c>
      <c r="B41" s="36">
        <f>IFERROR(INDEX(Projects!A13:A42,MATCH(1,Projects!Q13:Q42,0)),"")</f>
        <v/>
      </c>
      <c r="C41" s="37">
        <f>IFERROR(INDEX(Projects!B13:B42,MATCH(1,Projects!Q13:Q42,0)),"")</f>
        <v/>
      </c>
      <c r="D41" s="38">
        <f>IFERROR(INDEX(Projects!G13:G42,MATCH(1,Projects!Q13:Q42,0)),"")</f>
        <v/>
      </c>
      <c r="E41" s="39">
        <f>IFERROR(INDEX(Projects!H13:H42,MATCH(1,Projects!Q13:Q42,0)),"")</f>
        <v/>
      </c>
      <c r="F41" s="40">
        <f>IFERROR(INDEX(Projects!M13:M42,MATCH(1,Projects!Q13:Q42,0)),"")</f>
        <v/>
      </c>
      <c r="G41" s="41">
        <f>IFERROR(INDEX(Projects!O13:O42,MATCH(1,Projects!Q13:Q42,0)),"")</f>
        <v/>
      </c>
      <c r="H41" s="42">
        <f>IFERROR(INDEX(Projects!P13:P42,MATCH(1,Projects!Q13:Q42,0)),"")</f>
        <v/>
      </c>
    </row>
    <row r="42" ht="24" customHeight="1">
      <c r="A42" s="35" t="inlineStr">
        <is>
          <t>Number 2</t>
        </is>
      </c>
      <c r="B42" s="36">
        <f>IFERROR(INDEX(Projects!A13:A42,MATCH(2,Projects!Q13:Q42,0)),"")</f>
        <v/>
      </c>
      <c r="C42" s="37">
        <f>IFERROR(INDEX(Projects!B13:B42,MATCH(2,Projects!Q13:Q42,0)),"")</f>
        <v/>
      </c>
      <c r="D42" s="38">
        <f>IFERROR(INDEX(Projects!G13:G42,MATCH(2,Projects!Q13:Q42,0)),"")</f>
        <v/>
      </c>
      <c r="E42" s="39">
        <f>IFERROR(INDEX(Projects!H13:H42,MATCH(2,Projects!Q13:Q42,0)),"")</f>
        <v/>
      </c>
      <c r="F42" s="40">
        <f>IFERROR(INDEX(Projects!M13:M42,MATCH(2,Projects!Q13:Q42,0)),"")</f>
        <v/>
      </c>
      <c r="G42" s="41">
        <f>IFERROR(INDEX(Projects!O13:O42,MATCH(2,Projects!Q13:Q42,0)),"")</f>
        <v/>
      </c>
      <c r="H42" s="42">
        <f>IFERROR(INDEX(Projects!P13:P42,MATCH(2,Projects!Q13:Q42,0)),"")</f>
        <v/>
      </c>
    </row>
    <row r="43" ht="24" customHeight="1">
      <c r="A43" s="35" t="inlineStr">
        <is>
          <t>Number 3</t>
        </is>
      </c>
      <c r="B43" s="36">
        <f>IFERROR(INDEX(Projects!A13:A42,MATCH(3,Projects!Q13:Q42,0)),"")</f>
        <v/>
      </c>
      <c r="C43" s="37">
        <f>IFERROR(INDEX(Projects!B13:B42,MATCH(3,Projects!Q13:Q42,0)),"")</f>
        <v/>
      </c>
      <c r="D43" s="38">
        <f>IFERROR(INDEX(Projects!G13:G42,MATCH(3,Projects!Q13:Q42,0)),"")</f>
        <v/>
      </c>
      <c r="E43" s="39">
        <f>IFERROR(INDEX(Projects!H13:H42,MATCH(3,Projects!Q13:Q42,0)),"")</f>
        <v/>
      </c>
      <c r="F43" s="40">
        <f>IFERROR(INDEX(Projects!M13:M42,MATCH(3,Projects!Q13:Q42,0)),"")</f>
        <v/>
      </c>
      <c r="G43" s="41">
        <f>IFERROR(INDEX(Projects!O13:O42,MATCH(3,Projects!Q13:Q42,0)),"")</f>
        <v/>
      </c>
      <c r="H43" s="42">
        <f>IFERROR(INDEX(Projects!P13:P42,MATCH(3,Projects!Q13:Q42,0)),"")</f>
        <v/>
      </c>
    </row>
    <row r="44" ht="24" customHeight="1">
      <c r="A44" s="35" t="inlineStr">
        <is>
          <t>Number 4</t>
        </is>
      </c>
      <c r="B44" s="36">
        <f>IFERROR(INDEX(Projects!A13:A42,MATCH(4,Projects!Q13:Q42,0)),"")</f>
        <v/>
      </c>
      <c r="C44" s="37">
        <f>IFERROR(INDEX(Projects!B13:B42,MATCH(4,Projects!Q13:Q42,0)),"")</f>
        <v/>
      </c>
      <c r="D44" s="38">
        <f>IFERROR(INDEX(Projects!G13:G42,MATCH(4,Projects!Q13:Q42,0)),"")</f>
        <v/>
      </c>
      <c r="E44" s="39">
        <f>IFERROR(INDEX(Projects!H13:H42,MATCH(4,Projects!Q13:Q42,0)),"")</f>
        <v/>
      </c>
      <c r="F44" s="40">
        <f>IFERROR(INDEX(Projects!M13:M42,MATCH(4,Projects!Q13:Q42,0)),"")</f>
        <v/>
      </c>
      <c r="G44" s="41">
        <f>IFERROR(INDEX(Projects!O13:O42,MATCH(4,Projects!Q13:Q42,0)),"")</f>
        <v/>
      </c>
      <c r="H44" s="42">
        <f>IFERROR(INDEX(Projects!P13:P42,MATCH(4,Projects!Q13:Q42,0)),"")</f>
        <v/>
      </c>
    </row>
    <row r="45" ht="24" customHeight="1">
      <c r="A45" s="35" t="inlineStr">
        <is>
          <t>Number 5</t>
        </is>
      </c>
      <c r="B45" s="36">
        <f>IFERROR(INDEX(Projects!A13:A42,MATCH(5,Projects!Q13:Q42,0)),"")</f>
        <v/>
      </c>
      <c r="C45" s="37">
        <f>IFERROR(INDEX(Projects!B13:B42,MATCH(5,Projects!Q13:Q42,0)),"")</f>
        <v/>
      </c>
      <c r="D45" s="38">
        <f>IFERROR(INDEX(Projects!G13:G42,MATCH(5,Projects!Q13:Q42,0)),"")</f>
        <v/>
      </c>
      <c r="E45" s="39">
        <f>IFERROR(INDEX(Projects!H13:H42,MATCH(5,Projects!Q13:Q42,0)),"")</f>
        <v/>
      </c>
      <c r="F45" s="40">
        <f>IFERROR(INDEX(Projects!M13:M42,MATCH(5,Projects!Q13:Q42,0)),"")</f>
        <v/>
      </c>
      <c r="G45" s="41">
        <f>IFERROR(INDEX(Projects!O13:O42,MATCH(5,Projects!Q13:Q42,0)),"")</f>
        <v/>
      </c>
      <c r="H45" s="42">
        <f>IFERROR(INDEX(Projects!P13:P42,MATCH(5,Projects!Q13:Q42,0)),"")</f>
        <v/>
      </c>
    </row>
    <row r="47" ht="28" customHeight="1">
      <c r="A47" s="7" t="inlineStr">
        <is>
          <t>Note: the ranking is by how far your costs have run ahead of the work finished, worst first. A blank row means there are fewer than five jobs with both a quoted value and a percentage complete filled in.</t>
        </is>
      </c>
    </row>
    <row r="48" ht="28" customHeight="1">
      <c r="A48" s="7" t="inlineStr">
        <is>
          <t>Note: these counts are worked out from the Projects and Tasks sheets every time the workbook opens or recalculates. If a number looks wrong, the answer is on one of those two sheets, not here.</t>
        </is>
      </c>
    </row>
    <row r="49" ht="28" customHeight="1">
      <c r="A49" s="7" t="inlineStr">
        <is>
          <t>Note: rates, thresholds and fees quoted in this template were correct on 09 August 2026. Confirm the current figures on sars.gov.za, cipc.co.za or labour.gov.za before you rely on them.</t>
        </is>
      </c>
    </row>
  </sheetData>
  <mergeCells count="35">
    <mergeCell ref="G21:H21"/>
    <mergeCell ref="A48:H48"/>
    <mergeCell ref="C16:H16"/>
    <mergeCell ref="A39:H39"/>
    <mergeCell ref="C31:H31"/>
    <mergeCell ref="A49:H49"/>
    <mergeCell ref="G23:H23"/>
    <mergeCell ref="A1:H1"/>
    <mergeCell ref="C12:H12"/>
    <mergeCell ref="C11:H11"/>
    <mergeCell ref="D6:H6"/>
    <mergeCell ref="C36:H36"/>
    <mergeCell ref="G19:H19"/>
    <mergeCell ref="A18:H18"/>
    <mergeCell ref="C32:H32"/>
    <mergeCell ref="G24:H24"/>
    <mergeCell ref="C13:H13"/>
    <mergeCell ref="A2:H2"/>
    <mergeCell ref="C37:H37"/>
    <mergeCell ref="A47:H47"/>
    <mergeCell ref="C34:H34"/>
    <mergeCell ref="D4:H4"/>
    <mergeCell ref="A8:H8"/>
    <mergeCell ref="G26:H26"/>
    <mergeCell ref="C30:H30"/>
    <mergeCell ref="C15:H15"/>
    <mergeCell ref="C33:H33"/>
    <mergeCell ref="G20:H20"/>
    <mergeCell ref="A29:H29"/>
    <mergeCell ref="C14:H14"/>
    <mergeCell ref="G25:H25"/>
    <mergeCell ref="A10:H10"/>
    <mergeCell ref="D5:H5"/>
    <mergeCell ref="C35:H35"/>
    <mergeCell ref="G22:H22"/>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Q46"/>
  <sheetViews>
    <sheetView showGridLines="0" workbookViewId="0">
      <pane ySplit="12" topLeftCell="A13" activePane="bottomLeft" state="frozen"/>
      <selection pane="bottomLeft" activeCell="A1" sqref="A1"/>
    </sheetView>
  </sheetViews>
  <sheetFormatPr baseColWidth="8" defaultRowHeight="15"/>
  <cols>
    <col width="26" customWidth="1" min="1" max="1"/>
    <col width="19" customWidth="1" min="2" max="2"/>
    <col width="11" customWidth="1" min="3" max="3"/>
    <col width="11" customWidth="1" min="4" max="4"/>
    <col width="13" customWidth="1" min="5" max="5"/>
    <col width="12" customWidth="1" min="6" max="6"/>
    <col width="14" customWidth="1" min="7" max="7"/>
    <col width="14" customWidth="1" min="8" max="8"/>
    <col width="14" customWidth="1" min="9" max="9"/>
    <col width="14" customWidth="1" min="10" max="10"/>
    <col width="9" customWidth="1" min="11" max="11"/>
    <col width="14" customWidth="1" min="12" max="12"/>
    <col width="12" customWidth="1" min="13" max="13"/>
    <col width="11" customWidth="1" min="14" max="14"/>
    <col width="12" customWidth="1" min="15" max="15"/>
    <col width="22" customWidth="1" min="16" max="16"/>
    <col width="8" customWidth="1" min="17" max="17"/>
  </cols>
  <sheetData>
    <row r="1" ht="26" customHeight="1">
      <c r="A1" s="1" t="inlineStr">
        <is>
          <t>PROJECT AND JOB LIST</t>
        </is>
      </c>
    </row>
    <row r="2" ht="14" customHeight="1">
      <c r="A2" s="2" t="inlineStr">
        <is>
          <t>One line per job. The quote against what it has cost you so far is the number that matters</t>
        </is>
      </c>
    </row>
    <row r="3" ht="4" customHeight="1">
      <c r="A3" s="3" t="n"/>
      <c r="B3" s="3" t="n"/>
      <c r="C3" s="3" t="n"/>
      <c r="D3" s="3" t="n"/>
      <c r="E3" s="3" t="n"/>
      <c r="F3" s="3" t="n"/>
      <c r="G3" s="3" t="n"/>
      <c r="H3" s="3" t="n"/>
      <c r="I3" s="3" t="n"/>
      <c r="J3" s="3" t="n"/>
      <c r="K3" s="3" t="n"/>
      <c r="L3" s="3" t="n"/>
      <c r="M3" s="3" t="n"/>
      <c r="N3" s="3" t="n"/>
      <c r="O3" s="3" t="n"/>
      <c r="P3" s="3" t="n"/>
      <c r="Q3" s="3" t="n"/>
    </row>
    <row r="4" ht="15" customHeight="1">
      <c r="A4" s="4" t="inlineStr">
        <is>
          <t>[YOUR COMPANY NAME]</t>
        </is>
      </c>
      <c r="K4" s="5" t="inlineStr">
        <is>
          <t>[ Insert your logo in the space above ]</t>
        </is>
      </c>
    </row>
    <row r="5" ht="15" customHeight="1">
      <c r="A5" s="6" t="inlineStr">
        <is>
          <t>Reg No: [XXXX/XXXXXX/XX]</t>
        </is>
      </c>
      <c r="K5" s="5" t="inlineStr">
        <is>
          <t>VAT No: [4XXXXXXXXX] (if VAT registered)</t>
        </is>
      </c>
    </row>
    <row r="6" ht="15" customHeight="1">
      <c r="A6" s="6" t="inlineStr">
        <is>
          <t>[email@yourbusiness.co.za]</t>
        </is>
      </c>
      <c r="K6" s="5" t="inlineStr">
        <is>
          <t>[+27 XX XXX XXXX]</t>
        </is>
      </c>
    </row>
    <row r="8" ht="17.5"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type the quoted value excluding VAT and the costs excluding VAT, so the two are on the same basis. Costs to date means everything you have spent on this job: materials, subcontractors, hired plant, and the hours your own team has put in valued at what they cost you.</t>
        </is>
      </c>
    </row>
    <row r="10" ht="17.5" customHeight="1">
      <c r="A10" s="7" t="inlineStr">
        <is>
          <t>Note: percentage complete is your honest estimate of how much of the work is finished. Type it with a percent sign, for example 40%.</t>
        </is>
      </c>
    </row>
    <row r="12" ht="44" customHeight="1">
      <c r="A12" s="18" t="inlineStr">
        <is>
          <t>PROJECT OR JOB</t>
        </is>
      </c>
      <c r="B12" s="18" t="inlineStr">
        <is>
          <t>CLIENT</t>
        </is>
      </c>
      <c r="C12" s="18" t="inlineStr">
        <is>
          <t>START DATE</t>
        </is>
      </c>
      <c r="D12" s="18" t="inlineStr">
        <is>
          <t>DUE DATE</t>
        </is>
      </c>
      <c r="E12" s="18" t="inlineStr">
        <is>
          <t>STATUS</t>
        </is>
      </c>
      <c r="F12" s="18" t="inlineStr">
        <is>
          <t>PERCENT COMPLETE</t>
        </is>
      </c>
      <c r="G12" s="18" t="inlineStr">
        <is>
          <t>QUOTED VALUE EXCLUDING VAT</t>
        </is>
      </c>
      <c r="H12" s="18" t="inlineStr">
        <is>
          <t>COSTS TO DATE</t>
        </is>
      </c>
      <c r="I12" s="18" t="inlineStr">
        <is>
          <t>INVOICED TO DATE</t>
        </is>
      </c>
      <c r="J12" s="18" t="inlineStr">
        <is>
          <t>PROFIT AGAINST THE QUOTE</t>
        </is>
      </c>
      <c r="K12" s="18" t="inlineStr">
        <is>
          <t>MARGIN</t>
        </is>
      </c>
      <c r="L12" s="18" t="inlineStr">
        <is>
          <t>STILL TO INVOICE</t>
        </is>
      </c>
      <c r="M12" s="18" t="inlineStr">
        <is>
          <t>SHARE OF THE QUOTE ALREADY SPENT</t>
        </is>
      </c>
      <c r="N12" s="18" t="inlineStr">
        <is>
          <t>DAYS TO THE DUE DATE</t>
        </is>
      </c>
      <c r="O12" s="18" t="inlineStr">
        <is>
          <t>COSTS AHEAD OF PROGRESS BY</t>
        </is>
      </c>
      <c r="P12" s="18" t="inlineStr">
        <is>
          <t>FLAG</t>
        </is>
      </c>
      <c r="Q12" s="18" t="inlineStr">
        <is>
          <t>RISK RANK</t>
        </is>
      </c>
    </row>
    <row r="13" ht="18" customHeight="1">
      <c r="A13" s="43" t="n"/>
      <c r="B13" s="43" t="n"/>
      <c r="C13" s="44" t="n"/>
      <c r="D13" s="44" t="n"/>
      <c r="E13" s="45" t="n"/>
      <c r="F13" s="46" t="n"/>
      <c r="G13" s="47" t="n"/>
      <c r="H13" s="47" t="n"/>
      <c r="I13" s="47" t="n"/>
      <c r="J13" s="48">
        <f>IF(OR(A13="",G13=""),"",G13-N(H13))</f>
        <v/>
      </c>
      <c r="K13" s="49">
        <f>IF(OR(G13="",G13=0),"",(G13-N(H13))/G13)</f>
        <v/>
      </c>
      <c r="L13" s="50">
        <f>IF(OR(A13="",G13=""),"",G13-N(I13))</f>
        <v/>
      </c>
      <c r="M13" s="51">
        <f>IF(OR(G13="",G13=0),"",N(H13)/G13)</f>
        <v/>
      </c>
      <c r="N13" s="52">
        <f>IF(OR(A13="",D13="",E13="Complete",E13="Invoiced",E13="Cancelled"),"",D13-TODAY())</f>
        <v/>
      </c>
      <c r="O13" s="53">
        <f>IF(OR(A13="",G13="",G13=0,F13=""),"",N(H13)/G13-F13)</f>
        <v/>
      </c>
      <c r="P13" s="54">
        <f>IF(A13="","",IF(E13="Cancelled","Cancelled",IF(OR(E13="Complete",E13="Invoiced"),"Complete",IF(AND(G13&lt;&gt;"",G13&gt;0,N(H13)&gt;G13),"Losing money",IF(AND(D13&lt;&gt;"",D13&lt;TODAY()),"Overdue",IF(AND(O13&lt;&gt;"",O13&gt;0.1),"Costs ahead of progress","On track"))))))</f>
        <v/>
      </c>
      <c r="Q13" s="55">
        <f>IF(O13="","",COUNTIF(INDEX(O:O,13):INDEX(O:O,42),"&gt;"&amp;O13)+COUNTIF(INDEX(O:O,13):O13,O13))</f>
        <v/>
      </c>
    </row>
    <row r="14" ht="18" customHeight="1">
      <c r="A14" s="43" t="n"/>
      <c r="B14" s="43" t="n"/>
      <c r="C14" s="44" t="n"/>
      <c r="D14" s="44" t="n"/>
      <c r="E14" s="45" t="n"/>
      <c r="F14" s="46" t="n"/>
      <c r="G14" s="47" t="n"/>
      <c r="H14" s="47" t="n"/>
      <c r="I14" s="47" t="n"/>
      <c r="J14" s="48">
        <f>IF(OR(A14="",G14=""),"",G14-N(H14))</f>
        <v/>
      </c>
      <c r="K14" s="49">
        <f>IF(OR(G14="",G14=0),"",(G14-N(H14))/G14)</f>
        <v/>
      </c>
      <c r="L14" s="50">
        <f>IF(OR(A14="",G14=""),"",G14-N(I14))</f>
        <v/>
      </c>
      <c r="M14" s="51">
        <f>IF(OR(G14="",G14=0),"",N(H14)/G14)</f>
        <v/>
      </c>
      <c r="N14" s="52">
        <f>IF(OR(A14="",D14="",E14="Complete",E14="Invoiced",E14="Cancelled"),"",D14-TODAY())</f>
        <v/>
      </c>
      <c r="O14" s="53">
        <f>IF(OR(A14="",G14="",G14=0,F14=""),"",N(H14)/G14-F14)</f>
        <v/>
      </c>
      <c r="P14" s="54">
        <f>IF(A14="","",IF(E14="Cancelled","Cancelled",IF(OR(E14="Complete",E14="Invoiced"),"Complete",IF(AND(G14&lt;&gt;"",G14&gt;0,N(H14)&gt;G14),"Losing money",IF(AND(D14&lt;&gt;"",D14&lt;TODAY()),"Overdue",IF(AND(O14&lt;&gt;"",O14&gt;0.1),"Costs ahead of progress","On track"))))))</f>
        <v/>
      </c>
      <c r="Q14" s="55">
        <f>IF(O14="","",COUNTIF(INDEX(O:O,13):INDEX(O:O,42),"&gt;"&amp;O14)+COUNTIF(INDEX(O:O,13):O14,O14))</f>
        <v/>
      </c>
    </row>
    <row r="15" ht="18" customHeight="1">
      <c r="A15" s="43" t="n"/>
      <c r="B15" s="43" t="n"/>
      <c r="C15" s="44" t="n"/>
      <c r="D15" s="44" t="n"/>
      <c r="E15" s="45" t="n"/>
      <c r="F15" s="46" t="n"/>
      <c r="G15" s="47" t="n"/>
      <c r="H15" s="47" t="n"/>
      <c r="I15" s="47" t="n"/>
      <c r="J15" s="48">
        <f>IF(OR(A15="",G15=""),"",G15-N(H15))</f>
        <v/>
      </c>
      <c r="K15" s="49">
        <f>IF(OR(G15="",G15=0),"",(G15-N(H15))/G15)</f>
        <v/>
      </c>
      <c r="L15" s="50">
        <f>IF(OR(A15="",G15=""),"",G15-N(I15))</f>
        <v/>
      </c>
      <c r="M15" s="51">
        <f>IF(OR(G15="",G15=0),"",N(H15)/G15)</f>
        <v/>
      </c>
      <c r="N15" s="52">
        <f>IF(OR(A15="",D15="",E15="Complete",E15="Invoiced",E15="Cancelled"),"",D15-TODAY())</f>
        <v/>
      </c>
      <c r="O15" s="53">
        <f>IF(OR(A15="",G15="",G15=0,F15=""),"",N(H15)/G15-F15)</f>
        <v/>
      </c>
      <c r="P15" s="54">
        <f>IF(A15="","",IF(E15="Cancelled","Cancelled",IF(OR(E15="Complete",E15="Invoiced"),"Complete",IF(AND(G15&lt;&gt;"",G15&gt;0,N(H15)&gt;G15),"Losing money",IF(AND(D15&lt;&gt;"",D15&lt;TODAY()),"Overdue",IF(AND(O15&lt;&gt;"",O15&gt;0.1),"Costs ahead of progress","On track"))))))</f>
        <v/>
      </c>
      <c r="Q15" s="55">
        <f>IF(O15="","",COUNTIF(INDEX(O:O,13):INDEX(O:O,42),"&gt;"&amp;O15)+COUNTIF(INDEX(O:O,13):O15,O15))</f>
        <v/>
      </c>
    </row>
    <row r="16" ht="18" customHeight="1">
      <c r="A16" s="43" t="n"/>
      <c r="B16" s="43" t="n"/>
      <c r="C16" s="44" t="n"/>
      <c r="D16" s="44" t="n"/>
      <c r="E16" s="45" t="n"/>
      <c r="F16" s="46" t="n"/>
      <c r="G16" s="47" t="n"/>
      <c r="H16" s="47" t="n"/>
      <c r="I16" s="47" t="n"/>
      <c r="J16" s="48">
        <f>IF(OR(A16="",G16=""),"",G16-N(H16))</f>
        <v/>
      </c>
      <c r="K16" s="49">
        <f>IF(OR(G16="",G16=0),"",(G16-N(H16))/G16)</f>
        <v/>
      </c>
      <c r="L16" s="50">
        <f>IF(OR(A16="",G16=""),"",G16-N(I16))</f>
        <v/>
      </c>
      <c r="M16" s="51">
        <f>IF(OR(G16="",G16=0),"",N(H16)/G16)</f>
        <v/>
      </c>
      <c r="N16" s="52">
        <f>IF(OR(A16="",D16="",E16="Complete",E16="Invoiced",E16="Cancelled"),"",D16-TODAY())</f>
        <v/>
      </c>
      <c r="O16" s="53">
        <f>IF(OR(A16="",G16="",G16=0,F16=""),"",N(H16)/G16-F16)</f>
        <v/>
      </c>
      <c r="P16" s="54">
        <f>IF(A16="","",IF(E16="Cancelled","Cancelled",IF(OR(E16="Complete",E16="Invoiced"),"Complete",IF(AND(G16&lt;&gt;"",G16&gt;0,N(H16)&gt;G16),"Losing money",IF(AND(D16&lt;&gt;"",D16&lt;TODAY()),"Overdue",IF(AND(O16&lt;&gt;"",O16&gt;0.1),"Costs ahead of progress","On track"))))))</f>
        <v/>
      </c>
      <c r="Q16" s="55">
        <f>IF(O16="","",COUNTIF(INDEX(O:O,13):INDEX(O:O,42),"&gt;"&amp;O16)+COUNTIF(INDEX(O:O,13):O16,O16))</f>
        <v/>
      </c>
    </row>
    <row r="17" ht="18" customHeight="1">
      <c r="A17" s="43" t="n"/>
      <c r="B17" s="43" t="n"/>
      <c r="C17" s="44" t="n"/>
      <c r="D17" s="44" t="n"/>
      <c r="E17" s="45" t="n"/>
      <c r="F17" s="46" t="n"/>
      <c r="G17" s="47" t="n"/>
      <c r="H17" s="47" t="n"/>
      <c r="I17" s="47" t="n"/>
      <c r="J17" s="48">
        <f>IF(OR(A17="",G17=""),"",G17-N(H17))</f>
        <v/>
      </c>
      <c r="K17" s="49">
        <f>IF(OR(G17="",G17=0),"",(G17-N(H17))/G17)</f>
        <v/>
      </c>
      <c r="L17" s="50">
        <f>IF(OR(A17="",G17=""),"",G17-N(I17))</f>
        <v/>
      </c>
      <c r="M17" s="51">
        <f>IF(OR(G17="",G17=0),"",N(H17)/G17)</f>
        <v/>
      </c>
      <c r="N17" s="52">
        <f>IF(OR(A17="",D17="",E17="Complete",E17="Invoiced",E17="Cancelled"),"",D17-TODAY())</f>
        <v/>
      </c>
      <c r="O17" s="53">
        <f>IF(OR(A17="",G17="",G17=0,F17=""),"",N(H17)/G17-F17)</f>
        <v/>
      </c>
      <c r="P17" s="54">
        <f>IF(A17="","",IF(E17="Cancelled","Cancelled",IF(OR(E17="Complete",E17="Invoiced"),"Complete",IF(AND(G17&lt;&gt;"",G17&gt;0,N(H17)&gt;G17),"Losing money",IF(AND(D17&lt;&gt;"",D17&lt;TODAY()),"Overdue",IF(AND(O17&lt;&gt;"",O17&gt;0.1),"Costs ahead of progress","On track"))))))</f>
        <v/>
      </c>
      <c r="Q17" s="55">
        <f>IF(O17="","",COUNTIF(INDEX(O:O,13):INDEX(O:O,42),"&gt;"&amp;O17)+COUNTIF(INDEX(O:O,13):O17,O17))</f>
        <v/>
      </c>
    </row>
    <row r="18" ht="18" customHeight="1">
      <c r="A18" s="43" t="n"/>
      <c r="B18" s="43" t="n"/>
      <c r="C18" s="44" t="n"/>
      <c r="D18" s="44" t="n"/>
      <c r="E18" s="45" t="n"/>
      <c r="F18" s="46" t="n"/>
      <c r="G18" s="47" t="n"/>
      <c r="H18" s="47" t="n"/>
      <c r="I18" s="47" t="n"/>
      <c r="J18" s="48">
        <f>IF(OR(A18="",G18=""),"",G18-N(H18))</f>
        <v/>
      </c>
      <c r="K18" s="49">
        <f>IF(OR(G18="",G18=0),"",(G18-N(H18))/G18)</f>
        <v/>
      </c>
      <c r="L18" s="50">
        <f>IF(OR(A18="",G18=""),"",G18-N(I18))</f>
        <v/>
      </c>
      <c r="M18" s="51">
        <f>IF(OR(G18="",G18=0),"",N(H18)/G18)</f>
        <v/>
      </c>
      <c r="N18" s="52">
        <f>IF(OR(A18="",D18="",E18="Complete",E18="Invoiced",E18="Cancelled"),"",D18-TODAY())</f>
        <v/>
      </c>
      <c r="O18" s="53">
        <f>IF(OR(A18="",G18="",G18=0,F18=""),"",N(H18)/G18-F18)</f>
        <v/>
      </c>
      <c r="P18" s="54">
        <f>IF(A18="","",IF(E18="Cancelled","Cancelled",IF(OR(E18="Complete",E18="Invoiced"),"Complete",IF(AND(G18&lt;&gt;"",G18&gt;0,N(H18)&gt;G18),"Losing money",IF(AND(D18&lt;&gt;"",D18&lt;TODAY()),"Overdue",IF(AND(O18&lt;&gt;"",O18&gt;0.1),"Costs ahead of progress","On track"))))))</f>
        <v/>
      </c>
      <c r="Q18" s="55">
        <f>IF(O18="","",COUNTIF(INDEX(O:O,13):INDEX(O:O,42),"&gt;"&amp;O18)+COUNTIF(INDEX(O:O,13):O18,O18))</f>
        <v/>
      </c>
    </row>
    <row r="19" ht="18" customHeight="1">
      <c r="A19" s="43" t="n"/>
      <c r="B19" s="43" t="n"/>
      <c r="C19" s="44" t="n"/>
      <c r="D19" s="44" t="n"/>
      <c r="E19" s="45" t="n"/>
      <c r="F19" s="46" t="n"/>
      <c r="G19" s="47" t="n"/>
      <c r="H19" s="47" t="n"/>
      <c r="I19" s="47" t="n"/>
      <c r="J19" s="48">
        <f>IF(OR(A19="",G19=""),"",G19-N(H19))</f>
        <v/>
      </c>
      <c r="K19" s="49">
        <f>IF(OR(G19="",G19=0),"",(G19-N(H19))/G19)</f>
        <v/>
      </c>
      <c r="L19" s="50">
        <f>IF(OR(A19="",G19=""),"",G19-N(I19))</f>
        <v/>
      </c>
      <c r="M19" s="51">
        <f>IF(OR(G19="",G19=0),"",N(H19)/G19)</f>
        <v/>
      </c>
      <c r="N19" s="52">
        <f>IF(OR(A19="",D19="",E19="Complete",E19="Invoiced",E19="Cancelled"),"",D19-TODAY())</f>
        <v/>
      </c>
      <c r="O19" s="53">
        <f>IF(OR(A19="",G19="",G19=0,F19=""),"",N(H19)/G19-F19)</f>
        <v/>
      </c>
      <c r="P19" s="54">
        <f>IF(A19="","",IF(E19="Cancelled","Cancelled",IF(OR(E19="Complete",E19="Invoiced"),"Complete",IF(AND(G19&lt;&gt;"",G19&gt;0,N(H19)&gt;G19),"Losing money",IF(AND(D19&lt;&gt;"",D19&lt;TODAY()),"Overdue",IF(AND(O19&lt;&gt;"",O19&gt;0.1),"Costs ahead of progress","On track"))))))</f>
        <v/>
      </c>
      <c r="Q19" s="55">
        <f>IF(O19="","",COUNTIF(INDEX(O:O,13):INDEX(O:O,42),"&gt;"&amp;O19)+COUNTIF(INDEX(O:O,13):O19,O19))</f>
        <v/>
      </c>
    </row>
    <row r="20" ht="18" customHeight="1">
      <c r="A20" s="43" t="n"/>
      <c r="B20" s="43" t="n"/>
      <c r="C20" s="44" t="n"/>
      <c r="D20" s="44" t="n"/>
      <c r="E20" s="45" t="n"/>
      <c r="F20" s="46" t="n"/>
      <c r="G20" s="47" t="n"/>
      <c r="H20" s="47" t="n"/>
      <c r="I20" s="47" t="n"/>
      <c r="J20" s="48">
        <f>IF(OR(A20="",G20=""),"",G20-N(H20))</f>
        <v/>
      </c>
      <c r="K20" s="49">
        <f>IF(OR(G20="",G20=0),"",(G20-N(H20))/G20)</f>
        <v/>
      </c>
      <c r="L20" s="50">
        <f>IF(OR(A20="",G20=""),"",G20-N(I20))</f>
        <v/>
      </c>
      <c r="M20" s="51">
        <f>IF(OR(G20="",G20=0),"",N(H20)/G20)</f>
        <v/>
      </c>
      <c r="N20" s="52">
        <f>IF(OR(A20="",D20="",E20="Complete",E20="Invoiced",E20="Cancelled"),"",D20-TODAY())</f>
        <v/>
      </c>
      <c r="O20" s="53">
        <f>IF(OR(A20="",G20="",G20=0,F20=""),"",N(H20)/G20-F20)</f>
        <v/>
      </c>
      <c r="P20" s="54">
        <f>IF(A20="","",IF(E20="Cancelled","Cancelled",IF(OR(E20="Complete",E20="Invoiced"),"Complete",IF(AND(G20&lt;&gt;"",G20&gt;0,N(H20)&gt;G20),"Losing money",IF(AND(D20&lt;&gt;"",D20&lt;TODAY()),"Overdue",IF(AND(O20&lt;&gt;"",O20&gt;0.1),"Costs ahead of progress","On track"))))))</f>
        <v/>
      </c>
      <c r="Q20" s="55">
        <f>IF(O20="","",COUNTIF(INDEX(O:O,13):INDEX(O:O,42),"&gt;"&amp;O20)+COUNTIF(INDEX(O:O,13):O20,O20))</f>
        <v/>
      </c>
    </row>
    <row r="21" ht="18" customHeight="1">
      <c r="A21" s="43" t="n"/>
      <c r="B21" s="43" t="n"/>
      <c r="C21" s="44" t="n"/>
      <c r="D21" s="44" t="n"/>
      <c r="E21" s="45" t="n"/>
      <c r="F21" s="46" t="n"/>
      <c r="G21" s="47" t="n"/>
      <c r="H21" s="47" t="n"/>
      <c r="I21" s="47" t="n"/>
      <c r="J21" s="48">
        <f>IF(OR(A21="",G21=""),"",G21-N(H21))</f>
        <v/>
      </c>
      <c r="K21" s="49">
        <f>IF(OR(G21="",G21=0),"",(G21-N(H21))/G21)</f>
        <v/>
      </c>
      <c r="L21" s="50">
        <f>IF(OR(A21="",G21=""),"",G21-N(I21))</f>
        <v/>
      </c>
      <c r="M21" s="51">
        <f>IF(OR(G21="",G21=0),"",N(H21)/G21)</f>
        <v/>
      </c>
      <c r="N21" s="52">
        <f>IF(OR(A21="",D21="",E21="Complete",E21="Invoiced",E21="Cancelled"),"",D21-TODAY())</f>
        <v/>
      </c>
      <c r="O21" s="53">
        <f>IF(OR(A21="",G21="",G21=0,F21=""),"",N(H21)/G21-F21)</f>
        <v/>
      </c>
      <c r="P21" s="54">
        <f>IF(A21="","",IF(E21="Cancelled","Cancelled",IF(OR(E21="Complete",E21="Invoiced"),"Complete",IF(AND(G21&lt;&gt;"",G21&gt;0,N(H21)&gt;G21),"Losing money",IF(AND(D21&lt;&gt;"",D21&lt;TODAY()),"Overdue",IF(AND(O21&lt;&gt;"",O21&gt;0.1),"Costs ahead of progress","On track"))))))</f>
        <v/>
      </c>
      <c r="Q21" s="55">
        <f>IF(O21="","",COUNTIF(INDEX(O:O,13):INDEX(O:O,42),"&gt;"&amp;O21)+COUNTIF(INDEX(O:O,13):O21,O21))</f>
        <v/>
      </c>
    </row>
    <row r="22" ht="18" customHeight="1">
      <c r="A22" s="43" t="n"/>
      <c r="B22" s="43" t="n"/>
      <c r="C22" s="44" t="n"/>
      <c r="D22" s="44" t="n"/>
      <c r="E22" s="45" t="n"/>
      <c r="F22" s="46" t="n"/>
      <c r="G22" s="47" t="n"/>
      <c r="H22" s="47" t="n"/>
      <c r="I22" s="47" t="n"/>
      <c r="J22" s="48">
        <f>IF(OR(A22="",G22=""),"",G22-N(H22))</f>
        <v/>
      </c>
      <c r="K22" s="49">
        <f>IF(OR(G22="",G22=0),"",(G22-N(H22))/G22)</f>
        <v/>
      </c>
      <c r="L22" s="50">
        <f>IF(OR(A22="",G22=""),"",G22-N(I22))</f>
        <v/>
      </c>
      <c r="M22" s="51">
        <f>IF(OR(G22="",G22=0),"",N(H22)/G22)</f>
        <v/>
      </c>
      <c r="N22" s="52">
        <f>IF(OR(A22="",D22="",E22="Complete",E22="Invoiced",E22="Cancelled"),"",D22-TODAY())</f>
        <v/>
      </c>
      <c r="O22" s="53">
        <f>IF(OR(A22="",G22="",G22=0,F22=""),"",N(H22)/G22-F22)</f>
        <v/>
      </c>
      <c r="P22" s="54">
        <f>IF(A22="","",IF(E22="Cancelled","Cancelled",IF(OR(E22="Complete",E22="Invoiced"),"Complete",IF(AND(G22&lt;&gt;"",G22&gt;0,N(H22)&gt;G22),"Losing money",IF(AND(D22&lt;&gt;"",D22&lt;TODAY()),"Overdue",IF(AND(O22&lt;&gt;"",O22&gt;0.1),"Costs ahead of progress","On track"))))))</f>
        <v/>
      </c>
      <c r="Q22" s="55">
        <f>IF(O22="","",COUNTIF(INDEX(O:O,13):INDEX(O:O,42),"&gt;"&amp;O22)+COUNTIF(INDEX(O:O,13):O22,O22))</f>
        <v/>
      </c>
    </row>
    <row r="23" ht="18" customHeight="1">
      <c r="A23" s="43" t="n"/>
      <c r="B23" s="43" t="n"/>
      <c r="C23" s="44" t="n"/>
      <c r="D23" s="44" t="n"/>
      <c r="E23" s="45" t="n"/>
      <c r="F23" s="46" t="n"/>
      <c r="G23" s="47" t="n"/>
      <c r="H23" s="47" t="n"/>
      <c r="I23" s="47" t="n"/>
      <c r="J23" s="48">
        <f>IF(OR(A23="",G23=""),"",G23-N(H23))</f>
        <v/>
      </c>
      <c r="K23" s="49">
        <f>IF(OR(G23="",G23=0),"",(G23-N(H23))/G23)</f>
        <v/>
      </c>
      <c r="L23" s="50">
        <f>IF(OR(A23="",G23=""),"",G23-N(I23))</f>
        <v/>
      </c>
      <c r="M23" s="51">
        <f>IF(OR(G23="",G23=0),"",N(H23)/G23)</f>
        <v/>
      </c>
      <c r="N23" s="52">
        <f>IF(OR(A23="",D23="",E23="Complete",E23="Invoiced",E23="Cancelled"),"",D23-TODAY())</f>
        <v/>
      </c>
      <c r="O23" s="53">
        <f>IF(OR(A23="",G23="",G23=0,F23=""),"",N(H23)/G23-F23)</f>
        <v/>
      </c>
      <c r="P23" s="54">
        <f>IF(A23="","",IF(E23="Cancelled","Cancelled",IF(OR(E23="Complete",E23="Invoiced"),"Complete",IF(AND(G23&lt;&gt;"",G23&gt;0,N(H23)&gt;G23),"Losing money",IF(AND(D23&lt;&gt;"",D23&lt;TODAY()),"Overdue",IF(AND(O23&lt;&gt;"",O23&gt;0.1),"Costs ahead of progress","On track"))))))</f>
        <v/>
      </c>
      <c r="Q23" s="55">
        <f>IF(O23="","",COUNTIF(INDEX(O:O,13):INDEX(O:O,42),"&gt;"&amp;O23)+COUNTIF(INDEX(O:O,13):O23,O23))</f>
        <v/>
      </c>
    </row>
    <row r="24" ht="18" customHeight="1">
      <c r="A24" s="43" t="n"/>
      <c r="B24" s="43" t="n"/>
      <c r="C24" s="44" t="n"/>
      <c r="D24" s="44" t="n"/>
      <c r="E24" s="45" t="n"/>
      <c r="F24" s="46" t="n"/>
      <c r="G24" s="47" t="n"/>
      <c r="H24" s="47" t="n"/>
      <c r="I24" s="47" t="n"/>
      <c r="J24" s="48">
        <f>IF(OR(A24="",G24=""),"",G24-N(H24))</f>
        <v/>
      </c>
      <c r="K24" s="49">
        <f>IF(OR(G24="",G24=0),"",(G24-N(H24))/G24)</f>
        <v/>
      </c>
      <c r="L24" s="50">
        <f>IF(OR(A24="",G24=""),"",G24-N(I24))</f>
        <v/>
      </c>
      <c r="M24" s="51">
        <f>IF(OR(G24="",G24=0),"",N(H24)/G24)</f>
        <v/>
      </c>
      <c r="N24" s="52">
        <f>IF(OR(A24="",D24="",E24="Complete",E24="Invoiced",E24="Cancelled"),"",D24-TODAY())</f>
        <v/>
      </c>
      <c r="O24" s="53">
        <f>IF(OR(A24="",G24="",G24=0,F24=""),"",N(H24)/G24-F24)</f>
        <v/>
      </c>
      <c r="P24" s="54">
        <f>IF(A24="","",IF(E24="Cancelled","Cancelled",IF(OR(E24="Complete",E24="Invoiced"),"Complete",IF(AND(G24&lt;&gt;"",G24&gt;0,N(H24)&gt;G24),"Losing money",IF(AND(D24&lt;&gt;"",D24&lt;TODAY()),"Overdue",IF(AND(O24&lt;&gt;"",O24&gt;0.1),"Costs ahead of progress","On track"))))))</f>
        <v/>
      </c>
      <c r="Q24" s="55">
        <f>IF(O24="","",COUNTIF(INDEX(O:O,13):INDEX(O:O,42),"&gt;"&amp;O24)+COUNTIF(INDEX(O:O,13):O24,O24))</f>
        <v/>
      </c>
    </row>
    <row r="25" ht="18" customHeight="1">
      <c r="A25" s="43" t="n"/>
      <c r="B25" s="43" t="n"/>
      <c r="C25" s="44" t="n"/>
      <c r="D25" s="44" t="n"/>
      <c r="E25" s="45" t="n"/>
      <c r="F25" s="46" t="n"/>
      <c r="G25" s="47" t="n"/>
      <c r="H25" s="47" t="n"/>
      <c r="I25" s="47" t="n"/>
      <c r="J25" s="48">
        <f>IF(OR(A25="",G25=""),"",G25-N(H25))</f>
        <v/>
      </c>
      <c r="K25" s="49">
        <f>IF(OR(G25="",G25=0),"",(G25-N(H25))/G25)</f>
        <v/>
      </c>
      <c r="L25" s="50">
        <f>IF(OR(A25="",G25=""),"",G25-N(I25))</f>
        <v/>
      </c>
      <c r="M25" s="51">
        <f>IF(OR(G25="",G25=0),"",N(H25)/G25)</f>
        <v/>
      </c>
      <c r="N25" s="52">
        <f>IF(OR(A25="",D25="",E25="Complete",E25="Invoiced",E25="Cancelled"),"",D25-TODAY())</f>
        <v/>
      </c>
      <c r="O25" s="53">
        <f>IF(OR(A25="",G25="",G25=0,F25=""),"",N(H25)/G25-F25)</f>
        <v/>
      </c>
      <c r="P25" s="54">
        <f>IF(A25="","",IF(E25="Cancelled","Cancelled",IF(OR(E25="Complete",E25="Invoiced"),"Complete",IF(AND(G25&lt;&gt;"",G25&gt;0,N(H25)&gt;G25),"Losing money",IF(AND(D25&lt;&gt;"",D25&lt;TODAY()),"Overdue",IF(AND(O25&lt;&gt;"",O25&gt;0.1),"Costs ahead of progress","On track"))))))</f>
        <v/>
      </c>
      <c r="Q25" s="55">
        <f>IF(O25="","",COUNTIF(INDEX(O:O,13):INDEX(O:O,42),"&gt;"&amp;O25)+COUNTIF(INDEX(O:O,13):O25,O25))</f>
        <v/>
      </c>
    </row>
    <row r="26" ht="18" customHeight="1">
      <c r="A26" s="43" t="n"/>
      <c r="B26" s="43" t="n"/>
      <c r="C26" s="44" t="n"/>
      <c r="D26" s="44" t="n"/>
      <c r="E26" s="45" t="n"/>
      <c r="F26" s="46" t="n"/>
      <c r="G26" s="47" t="n"/>
      <c r="H26" s="47" t="n"/>
      <c r="I26" s="47" t="n"/>
      <c r="J26" s="48">
        <f>IF(OR(A26="",G26=""),"",G26-N(H26))</f>
        <v/>
      </c>
      <c r="K26" s="49">
        <f>IF(OR(G26="",G26=0),"",(G26-N(H26))/G26)</f>
        <v/>
      </c>
      <c r="L26" s="50">
        <f>IF(OR(A26="",G26=""),"",G26-N(I26))</f>
        <v/>
      </c>
      <c r="M26" s="51">
        <f>IF(OR(G26="",G26=0),"",N(H26)/G26)</f>
        <v/>
      </c>
      <c r="N26" s="52">
        <f>IF(OR(A26="",D26="",E26="Complete",E26="Invoiced",E26="Cancelled"),"",D26-TODAY())</f>
        <v/>
      </c>
      <c r="O26" s="53">
        <f>IF(OR(A26="",G26="",G26=0,F26=""),"",N(H26)/G26-F26)</f>
        <v/>
      </c>
      <c r="P26" s="54">
        <f>IF(A26="","",IF(E26="Cancelled","Cancelled",IF(OR(E26="Complete",E26="Invoiced"),"Complete",IF(AND(G26&lt;&gt;"",G26&gt;0,N(H26)&gt;G26),"Losing money",IF(AND(D26&lt;&gt;"",D26&lt;TODAY()),"Overdue",IF(AND(O26&lt;&gt;"",O26&gt;0.1),"Costs ahead of progress","On track"))))))</f>
        <v/>
      </c>
      <c r="Q26" s="55">
        <f>IF(O26="","",COUNTIF(INDEX(O:O,13):INDEX(O:O,42),"&gt;"&amp;O26)+COUNTIF(INDEX(O:O,13):O26,O26))</f>
        <v/>
      </c>
    </row>
    <row r="27" ht="18" customHeight="1">
      <c r="A27" s="43" t="n"/>
      <c r="B27" s="43" t="n"/>
      <c r="C27" s="44" t="n"/>
      <c r="D27" s="44" t="n"/>
      <c r="E27" s="45" t="n"/>
      <c r="F27" s="46" t="n"/>
      <c r="G27" s="47" t="n"/>
      <c r="H27" s="47" t="n"/>
      <c r="I27" s="47" t="n"/>
      <c r="J27" s="48">
        <f>IF(OR(A27="",G27=""),"",G27-N(H27))</f>
        <v/>
      </c>
      <c r="K27" s="49">
        <f>IF(OR(G27="",G27=0),"",(G27-N(H27))/G27)</f>
        <v/>
      </c>
      <c r="L27" s="50">
        <f>IF(OR(A27="",G27=""),"",G27-N(I27))</f>
        <v/>
      </c>
      <c r="M27" s="51">
        <f>IF(OR(G27="",G27=0),"",N(H27)/G27)</f>
        <v/>
      </c>
      <c r="N27" s="52">
        <f>IF(OR(A27="",D27="",E27="Complete",E27="Invoiced",E27="Cancelled"),"",D27-TODAY())</f>
        <v/>
      </c>
      <c r="O27" s="53">
        <f>IF(OR(A27="",G27="",G27=0,F27=""),"",N(H27)/G27-F27)</f>
        <v/>
      </c>
      <c r="P27" s="54">
        <f>IF(A27="","",IF(E27="Cancelled","Cancelled",IF(OR(E27="Complete",E27="Invoiced"),"Complete",IF(AND(G27&lt;&gt;"",G27&gt;0,N(H27)&gt;G27),"Losing money",IF(AND(D27&lt;&gt;"",D27&lt;TODAY()),"Overdue",IF(AND(O27&lt;&gt;"",O27&gt;0.1),"Costs ahead of progress","On track"))))))</f>
        <v/>
      </c>
      <c r="Q27" s="55">
        <f>IF(O27="","",COUNTIF(INDEX(O:O,13):INDEX(O:O,42),"&gt;"&amp;O27)+COUNTIF(INDEX(O:O,13):O27,O27))</f>
        <v/>
      </c>
    </row>
    <row r="28" ht="18" customHeight="1">
      <c r="A28" s="43" t="n"/>
      <c r="B28" s="43" t="n"/>
      <c r="C28" s="44" t="n"/>
      <c r="D28" s="44" t="n"/>
      <c r="E28" s="45" t="n"/>
      <c r="F28" s="46" t="n"/>
      <c r="G28" s="47" t="n"/>
      <c r="H28" s="47" t="n"/>
      <c r="I28" s="47" t="n"/>
      <c r="J28" s="48">
        <f>IF(OR(A28="",G28=""),"",G28-N(H28))</f>
        <v/>
      </c>
      <c r="K28" s="49">
        <f>IF(OR(G28="",G28=0),"",(G28-N(H28))/G28)</f>
        <v/>
      </c>
      <c r="L28" s="50">
        <f>IF(OR(A28="",G28=""),"",G28-N(I28))</f>
        <v/>
      </c>
      <c r="M28" s="51">
        <f>IF(OR(G28="",G28=0),"",N(H28)/G28)</f>
        <v/>
      </c>
      <c r="N28" s="52">
        <f>IF(OR(A28="",D28="",E28="Complete",E28="Invoiced",E28="Cancelled"),"",D28-TODAY())</f>
        <v/>
      </c>
      <c r="O28" s="53">
        <f>IF(OR(A28="",G28="",G28=0,F28=""),"",N(H28)/G28-F28)</f>
        <v/>
      </c>
      <c r="P28" s="54">
        <f>IF(A28="","",IF(E28="Cancelled","Cancelled",IF(OR(E28="Complete",E28="Invoiced"),"Complete",IF(AND(G28&lt;&gt;"",G28&gt;0,N(H28)&gt;G28),"Losing money",IF(AND(D28&lt;&gt;"",D28&lt;TODAY()),"Overdue",IF(AND(O28&lt;&gt;"",O28&gt;0.1),"Costs ahead of progress","On track"))))))</f>
        <v/>
      </c>
      <c r="Q28" s="55">
        <f>IF(O28="","",COUNTIF(INDEX(O:O,13):INDEX(O:O,42),"&gt;"&amp;O28)+COUNTIF(INDEX(O:O,13):O28,O28))</f>
        <v/>
      </c>
    </row>
    <row r="29" ht="18" customHeight="1">
      <c r="A29" s="43" t="n"/>
      <c r="B29" s="43" t="n"/>
      <c r="C29" s="44" t="n"/>
      <c r="D29" s="44" t="n"/>
      <c r="E29" s="45" t="n"/>
      <c r="F29" s="46" t="n"/>
      <c r="G29" s="47" t="n"/>
      <c r="H29" s="47" t="n"/>
      <c r="I29" s="47" t="n"/>
      <c r="J29" s="48">
        <f>IF(OR(A29="",G29=""),"",G29-N(H29))</f>
        <v/>
      </c>
      <c r="K29" s="49">
        <f>IF(OR(G29="",G29=0),"",(G29-N(H29))/G29)</f>
        <v/>
      </c>
      <c r="L29" s="50">
        <f>IF(OR(A29="",G29=""),"",G29-N(I29))</f>
        <v/>
      </c>
      <c r="M29" s="51">
        <f>IF(OR(G29="",G29=0),"",N(H29)/G29)</f>
        <v/>
      </c>
      <c r="N29" s="52">
        <f>IF(OR(A29="",D29="",E29="Complete",E29="Invoiced",E29="Cancelled"),"",D29-TODAY())</f>
        <v/>
      </c>
      <c r="O29" s="53">
        <f>IF(OR(A29="",G29="",G29=0,F29=""),"",N(H29)/G29-F29)</f>
        <v/>
      </c>
      <c r="P29" s="54">
        <f>IF(A29="","",IF(E29="Cancelled","Cancelled",IF(OR(E29="Complete",E29="Invoiced"),"Complete",IF(AND(G29&lt;&gt;"",G29&gt;0,N(H29)&gt;G29),"Losing money",IF(AND(D29&lt;&gt;"",D29&lt;TODAY()),"Overdue",IF(AND(O29&lt;&gt;"",O29&gt;0.1),"Costs ahead of progress","On track"))))))</f>
        <v/>
      </c>
      <c r="Q29" s="55">
        <f>IF(O29="","",COUNTIF(INDEX(O:O,13):INDEX(O:O,42),"&gt;"&amp;O29)+COUNTIF(INDEX(O:O,13):O29,O29))</f>
        <v/>
      </c>
    </row>
    <row r="30" ht="18" customHeight="1">
      <c r="A30" s="43" t="n"/>
      <c r="B30" s="43" t="n"/>
      <c r="C30" s="44" t="n"/>
      <c r="D30" s="44" t="n"/>
      <c r="E30" s="45" t="n"/>
      <c r="F30" s="46" t="n"/>
      <c r="G30" s="47" t="n"/>
      <c r="H30" s="47" t="n"/>
      <c r="I30" s="47" t="n"/>
      <c r="J30" s="48">
        <f>IF(OR(A30="",G30=""),"",G30-N(H30))</f>
        <v/>
      </c>
      <c r="K30" s="49">
        <f>IF(OR(G30="",G30=0),"",(G30-N(H30))/G30)</f>
        <v/>
      </c>
      <c r="L30" s="50">
        <f>IF(OR(A30="",G30=""),"",G30-N(I30))</f>
        <v/>
      </c>
      <c r="M30" s="51">
        <f>IF(OR(G30="",G30=0),"",N(H30)/G30)</f>
        <v/>
      </c>
      <c r="N30" s="52">
        <f>IF(OR(A30="",D30="",E30="Complete",E30="Invoiced",E30="Cancelled"),"",D30-TODAY())</f>
        <v/>
      </c>
      <c r="O30" s="53">
        <f>IF(OR(A30="",G30="",G30=0,F30=""),"",N(H30)/G30-F30)</f>
        <v/>
      </c>
      <c r="P30" s="54">
        <f>IF(A30="","",IF(E30="Cancelled","Cancelled",IF(OR(E30="Complete",E30="Invoiced"),"Complete",IF(AND(G30&lt;&gt;"",G30&gt;0,N(H30)&gt;G30),"Losing money",IF(AND(D30&lt;&gt;"",D30&lt;TODAY()),"Overdue",IF(AND(O30&lt;&gt;"",O30&gt;0.1),"Costs ahead of progress","On track"))))))</f>
        <v/>
      </c>
      <c r="Q30" s="55">
        <f>IF(O30="","",COUNTIF(INDEX(O:O,13):INDEX(O:O,42),"&gt;"&amp;O30)+COUNTIF(INDEX(O:O,13):O30,O30))</f>
        <v/>
      </c>
    </row>
    <row r="31" ht="18" customHeight="1">
      <c r="A31" s="43" t="n"/>
      <c r="B31" s="43" t="n"/>
      <c r="C31" s="44" t="n"/>
      <c r="D31" s="44" t="n"/>
      <c r="E31" s="45" t="n"/>
      <c r="F31" s="46" t="n"/>
      <c r="G31" s="47" t="n"/>
      <c r="H31" s="47" t="n"/>
      <c r="I31" s="47" t="n"/>
      <c r="J31" s="48">
        <f>IF(OR(A31="",G31=""),"",G31-N(H31))</f>
        <v/>
      </c>
      <c r="K31" s="49">
        <f>IF(OR(G31="",G31=0),"",(G31-N(H31))/G31)</f>
        <v/>
      </c>
      <c r="L31" s="50">
        <f>IF(OR(A31="",G31=""),"",G31-N(I31))</f>
        <v/>
      </c>
      <c r="M31" s="51">
        <f>IF(OR(G31="",G31=0),"",N(H31)/G31)</f>
        <v/>
      </c>
      <c r="N31" s="52">
        <f>IF(OR(A31="",D31="",E31="Complete",E31="Invoiced",E31="Cancelled"),"",D31-TODAY())</f>
        <v/>
      </c>
      <c r="O31" s="53">
        <f>IF(OR(A31="",G31="",G31=0,F31=""),"",N(H31)/G31-F31)</f>
        <v/>
      </c>
      <c r="P31" s="54">
        <f>IF(A31="","",IF(E31="Cancelled","Cancelled",IF(OR(E31="Complete",E31="Invoiced"),"Complete",IF(AND(G31&lt;&gt;"",G31&gt;0,N(H31)&gt;G31),"Losing money",IF(AND(D31&lt;&gt;"",D31&lt;TODAY()),"Overdue",IF(AND(O31&lt;&gt;"",O31&gt;0.1),"Costs ahead of progress","On track"))))))</f>
        <v/>
      </c>
      <c r="Q31" s="55">
        <f>IF(O31="","",COUNTIF(INDEX(O:O,13):INDEX(O:O,42),"&gt;"&amp;O31)+COUNTIF(INDEX(O:O,13):O31,O31))</f>
        <v/>
      </c>
    </row>
    <row r="32" ht="18" customHeight="1">
      <c r="A32" s="43" t="n"/>
      <c r="B32" s="43" t="n"/>
      <c r="C32" s="44" t="n"/>
      <c r="D32" s="44" t="n"/>
      <c r="E32" s="45" t="n"/>
      <c r="F32" s="46" t="n"/>
      <c r="G32" s="47" t="n"/>
      <c r="H32" s="47" t="n"/>
      <c r="I32" s="47" t="n"/>
      <c r="J32" s="48">
        <f>IF(OR(A32="",G32=""),"",G32-N(H32))</f>
        <v/>
      </c>
      <c r="K32" s="49">
        <f>IF(OR(G32="",G32=0),"",(G32-N(H32))/G32)</f>
        <v/>
      </c>
      <c r="L32" s="50">
        <f>IF(OR(A32="",G32=""),"",G32-N(I32))</f>
        <v/>
      </c>
      <c r="M32" s="51">
        <f>IF(OR(G32="",G32=0),"",N(H32)/G32)</f>
        <v/>
      </c>
      <c r="N32" s="52">
        <f>IF(OR(A32="",D32="",E32="Complete",E32="Invoiced",E32="Cancelled"),"",D32-TODAY())</f>
        <v/>
      </c>
      <c r="O32" s="53">
        <f>IF(OR(A32="",G32="",G32=0,F32=""),"",N(H32)/G32-F32)</f>
        <v/>
      </c>
      <c r="P32" s="54">
        <f>IF(A32="","",IF(E32="Cancelled","Cancelled",IF(OR(E32="Complete",E32="Invoiced"),"Complete",IF(AND(G32&lt;&gt;"",G32&gt;0,N(H32)&gt;G32),"Losing money",IF(AND(D32&lt;&gt;"",D32&lt;TODAY()),"Overdue",IF(AND(O32&lt;&gt;"",O32&gt;0.1),"Costs ahead of progress","On track"))))))</f>
        <v/>
      </c>
      <c r="Q32" s="55">
        <f>IF(O32="","",COUNTIF(INDEX(O:O,13):INDEX(O:O,42),"&gt;"&amp;O32)+COUNTIF(INDEX(O:O,13):O32,O32))</f>
        <v/>
      </c>
    </row>
    <row r="33" ht="18" customHeight="1">
      <c r="A33" s="43" t="n"/>
      <c r="B33" s="43" t="n"/>
      <c r="C33" s="44" t="n"/>
      <c r="D33" s="44" t="n"/>
      <c r="E33" s="45" t="n"/>
      <c r="F33" s="46" t="n"/>
      <c r="G33" s="47" t="n"/>
      <c r="H33" s="47" t="n"/>
      <c r="I33" s="47" t="n"/>
      <c r="J33" s="48">
        <f>IF(OR(A33="",G33=""),"",G33-N(H33))</f>
        <v/>
      </c>
      <c r="K33" s="49">
        <f>IF(OR(G33="",G33=0),"",(G33-N(H33))/G33)</f>
        <v/>
      </c>
      <c r="L33" s="50">
        <f>IF(OR(A33="",G33=""),"",G33-N(I33))</f>
        <v/>
      </c>
      <c r="M33" s="51">
        <f>IF(OR(G33="",G33=0),"",N(H33)/G33)</f>
        <v/>
      </c>
      <c r="N33" s="52">
        <f>IF(OR(A33="",D33="",E33="Complete",E33="Invoiced",E33="Cancelled"),"",D33-TODAY())</f>
        <v/>
      </c>
      <c r="O33" s="53">
        <f>IF(OR(A33="",G33="",G33=0,F33=""),"",N(H33)/G33-F33)</f>
        <v/>
      </c>
      <c r="P33" s="54">
        <f>IF(A33="","",IF(E33="Cancelled","Cancelled",IF(OR(E33="Complete",E33="Invoiced"),"Complete",IF(AND(G33&lt;&gt;"",G33&gt;0,N(H33)&gt;G33),"Losing money",IF(AND(D33&lt;&gt;"",D33&lt;TODAY()),"Overdue",IF(AND(O33&lt;&gt;"",O33&gt;0.1),"Costs ahead of progress","On track"))))))</f>
        <v/>
      </c>
      <c r="Q33" s="55">
        <f>IF(O33="","",COUNTIF(INDEX(O:O,13):INDEX(O:O,42),"&gt;"&amp;O33)+COUNTIF(INDEX(O:O,13):O33,O33))</f>
        <v/>
      </c>
    </row>
    <row r="34" ht="18" customHeight="1">
      <c r="A34" s="43" t="n"/>
      <c r="B34" s="43" t="n"/>
      <c r="C34" s="44" t="n"/>
      <c r="D34" s="44" t="n"/>
      <c r="E34" s="45" t="n"/>
      <c r="F34" s="46" t="n"/>
      <c r="G34" s="47" t="n"/>
      <c r="H34" s="47" t="n"/>
      <c r="I34" s="47" t="n"/>
      <c r="J34" s="48">
        <f>IF(OR(A34="",G34=""),"",G34-N(H34))</f>
        <v/>
      </c>
      <c r="K34" s="49">
        <f>IF(OR(G34="",G34=0),"",(G34-N(H34))/G34)</f>
        <v/>
      </c>
      <c r="L34" s="50">
        <f>IF(OR(A34="",G34=""),"",G34-N(I34))</f>
        <v/>
      </c>
      <c r="M34" s="51">
        <f>IF(OR(G34="",G34=0),"",N(H34)/G34)</f>
        <v/>
      </c>
      <c r="N34" s="52">
        <f>IF(OR(A34="",D34="",E34="Complete",E34="Invoiced",E34="Cancelled"),"",D34-TODAY())</f>
        <v/>
      </c>
      <c r="O34" s="53">
        <f>IF(OR(A34="",G34="",G34=0,F34=""),"",N(H34)/G34-F34)</f>
        <v/>
      </c>
      <c r="P34" s="54">
        <f>IF(A34="","",IF(E34="Cancelled","Cancelled",IF(OR(E34="Complete",E34="Invoiced"),"Complete",IF(AND(G34&lt;&gt;"",G34&gt;0,N(H34)&gt;G34),"Losing money",IF(AND(D34&lt;&gt;"",D34&lt;TODAY()),"Overdue",IF(AND(O34&lt;&gt;"",O34&gt;0.1),"Costs ahead of progress","On track"))))))</f>
        <v/>
      </c>
      <c r="Q34" s="55">
        <f>IF(O34="","",COUNTIF(INDEX(O:O,13):INDEX(O:O,42),"&gt;"&amp;O34)+COUNTIF(INDEX(O:O,13):O34,O34))</f>
        <v/>
      </c>
    </row>
    <row r="35" ht="18" customHeight="1">
      <c r="A35" s="43" t="n"/>
      <c r="B35" s="43" t="n"/>
      <c r="C35" s="44" t="n"/>
      <c r="D35" s="44" t="n"/>
      <c r="E35" s="45" t="n"/>
      <c r="F35" s="46" t="n"/>
      <c r="G35" s="47" t="n"/>
      <c r="H35" s="47" t="n"/>
      <c r="I35" s="47" t="n"/>
      <c r="J35" s="48">
        <f>IF(OR(A35="",G35=""),"",G35-N(H35))</f>
        <v/>
      </c>
      <c r="K35" s="49">
        <f>IF(OR(G35="",G35=0),"",(G35-N(H35))/G35)</f>
        <v/>
      </c>
      <c r="L35" s="50">
        <f>IF(OR(A35="",G35=""),"",G35-N(I35))</f>
        <v/>
      </c>
      <c r="M35" s="51">
        <f>IF(OR(G35="",G35=0),"",N(H35)/G35)</f>
        <v/>
      </c>
      <c r="N35" s="52">
        <f>IF(OR(A35="",D35="",E35="Complete",E35="Invoiced",E35="Cancelled"),"",D35-TODAY())</f>
        <v/>
      </c>
      <c r="O35" s="53">
        <f>IF(OR(A35="",G35="",G35=0,F35=""),"",N(H35)/G35-F35)</f>
        <v/>
      </c>
      <c r="P35" s="54">
        <f>IF(A35="","",IF(E35="Cancelled","Cancelled",IF(OR(E35="Complete",E35="Invoiced"),"Complete",IF(AND(G35&lt;&gt;"",G35&gt;0,N(H35)&gt;G35),"Losing money",IF(AND(D35&lt;&gt;"",D35&lt;TODAY()),"Overdue",IF(AND(O35&lt;&gt;"",O35&gt;0.1),"Costs ahead of progress","On track"))))))</f>
        <v/>
      </c>
      <c r="Q35" s="55">
        <f>IF(O35="","",COUNTIF(INDEX(O:O,13):INDEX(O:O,42),"&gt;"&amp;O35)+COUNTIF(INDEX(O:O,13):O35,O35))</f>
        <v/>
      </c>
    </row>
    <row r="36" ht="18" customHeight="1">
      <c r="A36" s="43" t="n"/>
      <c r="B36" s="43" t="n"/>
      <c r="C36" s="44" t="n"/>
      <c r="D36" s="44" t="n"/>
      <c r="E36" s="45" t="n"/>
      <c r="F36" s="46" t="n"/>
      <c r="G36" s="47" t="n"/>
      <c r="H36" s="47" t="n"/>
      <c r="I36" s="47" t="n"/>
      <c r="J36" s="48">
        <f>IF(OR(A36="",G36=""),"",G36-N(H36))</f>
        <v/>
      </c>
      <c r="K36" s="49">
        <f>IF(OR(G36="",G36=0),"",(G36-N(H36))/G36)</f>
        <v/>
      </c>
      <c r="L36" s="50">
        <f>IF(OR(A36="",G36=""),"",G36-N(I36))</f>
        <v/>
      </c>
      <c r="M36" s="51">
        <f>IF(OR(G36="",G36=0),"",N(H36)/G36)</f>
        <v/>
      </c>
      <c r="N36" s="52">
        <f>IF(OR(A36="",D36="",E36="Complete",E36="Invoiced",E36="Cancelled"),"",D36-TODAY())</f>
        <v/>
      </c>
      <c r="O36" s="53">
        <f>IF(OR(A36="",G36="",G36=0,F36=""),"",N(H36)/G36-F36)</f>
        <v/>
      </c>
      <c r="P36" s="54">
        <f>IF(A36="","",IF(E36="Cancelled","Cancelled",IF(OR(E36="Complete",E36="Invoiced"),"Complete",IF(AND(G36&lt;&gt;"",G36&gt;0,N(H36)&gt;G36),"Losing money",IF(AND(D36&lt;&gt;"",D36&lt;TODAY()),"Overdue",IF(AND(O36&lt;&gt;"",O36&gt;0.1),"Costs ahead of progress","On track"))))))</f>
        <v/>
      </c>
      <c r="Q36" s="55">
        <f>IF(O36="","",COUNTIF(INDEX(O:O,13):INDEX(O:O,42),"&gt;"&amp;O36)+COUNTIF(INDEX(O:O,13):O36,O36))</f>
        <v/>
      </c>
    </row>
    <row r="37" ht="18" customHeight="1">
      <c r="A37" s="43" t="n"/>
      <c r="B37" s="43" t="n"/>
      <c r="C37" s="44" t="n"/>
      <c r="D37" s="44" t="n"/>
      <c r="E37" s="45" t="n"/>
      <c r="F37" s="46" t="n"/>
      <c r="G37" s="47" t="n"/>
      <c r="H37" s="47" t="n"/>
      <c r="I37" s="47" t="n"/>
      <c r="J37" s="48">
        <f>IF(OR(A37="",G37=""),"",G37-N(H37))</f>
        <v/>
      </c>
      <c r="K37" s="49">
        <f>IF(OR(G37="",G37=0),"",(G37-N(H37))/G37)</f>
        <v/>
      </c>
      <c r="L37" s="50">
        <f>IF(OR(A37="",G37=""),"",G37-N(I37))</f>
        <v/>
      </c>
      <c r="M37" s="51">
        <f>IF(OR(G37="",G37=0),"",N(H37)/G37)</f>
        <v/>
      </c>
      <c r="N37" s="52">
        <f>IF(OR(A37="",D37="",E37="Complete",E37="Invoiced",E37="Cancelled"),"",D37-TODAY())</f>
        <v/>
      </c>
      <c r="O37" s="53">
        <f>IF(OR(A37="",G37="",G37=0,F37=""),"",N(H37)/G37-F37)</f>
        <v/>
      </c>
      <c r="P37" s="54">
        <f>IF(A37="","",IF(E37="Cancelled","Cancelled",IF(OR(E37="Complete",E37="Invoiced"),"Complete",IF(AND(G37&lt;&gt;"",G37&gt;0,N(H37)&gt;G37),"Losing money",IF(AND(D37&lt;&gt;"",D37&lt;TODAY()),"Overdue",IF(AND(O37&lt;&gt;"",O37&gt;0.1),"Costs ahead of progress","On track"))))))</f>
        <v/>
      </c>
      <c r="Q37" s="55">
        <f>IF(O37="","",COUNTIF(INDEX(O:O,13):INDEX(O:O,42),"&gt;"&amp;O37)+COUNTIF(INDEX(O:O,13):O37,O37))</f>
        <v/>
      </c>
    </row>
    <row r="38" ht="18" customHeight="1">
      <c r="A38" s="43" t="n"/>
      <c r="B38" s="43" t="n"/>
      <c r="C38" s="44" t="n"/>
      <c r="D38" s="44" t="n"/>
      <c r="E38" s="45" t="n"/>
      <c r="F38" s="46" t="n"/>
      <c r="G38" s="47" t="n"/>
      <c r="H38" s="47" t="n"/>
      <c r="I38" s="47" t="n"/>
      <c r="J38" s="48">
        <f>IF(OR(A38="",G38=""),"",G38-N(H38))</f>
        <v/>
      </c>
      <c r="K38" s="49">
        <f>IF(OR(G38="",G38=0),"",(G38-N(H38))/G38)</f>
        <v/>
      </c>
      <c r="L38" s="50">
        <f>IF(OR(A38="",G38=""),"",G38-N(I38))</f>
        <v/>
      </c>
      <c r="M38" s="51">
        <f>IF(OR(G38="",G38=0),"",N(H38)/G38)</f>
        <v/>
      </c>
      <c r="N38" s="52">
        <f>IF(OR(A38="",D38="",E38="Complete",E38="Invoiced",E38="Cancelled"),"",D38-TODAY())</f>
        <v/>
      </c>
      <c r="O38" s="53">
        <f>IF(OR(A38="",G38="",G38=0,F38=""),"",N(H38)/G38-F38)</f>
        <v/>
      </c>
      <c r="P38" s="54">
        <f>IF(A38="","",IF(E38="Cancelled","Cancelled",IF(OR(E38="Complete",E38="Invoiced"),"Complete",IF(AND(G38&lt;&gt;"",G38&gt;0,N(H38)&gt;G38),"Losing money",IF(AND(D38&lt;&gt;"",D38&lt;TODAY()),"Overdue",IF(AND(O38&lt;&gt;"",O38&gt;0.1),"Costs ahead of progress","On track"))))))</f>
        <v/>
      </c>
      <c r="Q38" s="55">
        <f>IF(O38="","",COUNTIF(INDEX(O:O,13):INDEX(O:O,42),"&gt;"&amp;O38)+COUNTIF(INDEX(O:O,13):O38,O38))</f>
        <v/>
      </c>
    </row>
    <row r="39" ht="18" customHeight="1">
      <c r="A39" s="43" t="n"/>
      <c r="B39" s="43" t="n"/>
      <c r="C39" s="44" t="n"/>
      <c r="D39" s="44" t="n"/>
      <c r="E39" s="45" t="n"/>
      <c r="F39" s="46" t="n"/>
      <c r="G39" s="47" t="n"/>
      <c r="H39" s="47" t="n"/>
      <c r="I39" s="47" t="n"/>
      <c r="J39" s="48">
        <f>IF(OR(A39="",G39=""),"",G39-N(H39))</f>
        <v/>
      </c>
      <c r="K39" s="49">
        <f>IF(OR(G39="",G39=0),"",(G39-N(H39))/G39)</f>
        <v/>
      </c>
      <c r="L39" s="50">
        <f>IF(OR(A39="",G39=""),"",G39-N(I39))</f>
        <v/>
      </c>
      <c r="M39" s="51">
        <f>IF(OR(G39="",G39=0),"",N(H39)/G39)</f>
        <v/>
      </c>
      <c r="N39" s="52">
        <f>IF(OR(A39="",D39="",E39="Complete",E39="Invoiced",E39="Cancelled"),"",D39-TODAY())</f>
        <v/>
      </c>
      <c r="O39" s="53">
        <f>IF(OR(A39="",G39="",G39=0,F39=""),"",N(H39)/G39-F39)</f>
        <v/>
      </c>
      <c r="P39" s="54">
        <f>IF(A39="","",IF(E39="Cancelled","Cancelled",IF(OR(E39="Complete",E39="Invoiced"),"Complete",IF(AND(G39&lt;&gt;"",G39&gt;0,N(H39)&gt;G39),"Losing money",IF(AND(D39&lt;&gt;"",D39&lt;TODAY()),"Overdue",IF(AND(O39&lt;&gt;"",O39&gt;0.1),"Costs ahead of progress","On track"))))))</f>
        <v/>
      </c>
      <c r="Q39" s="55">
        <f>IF(O39="","",COUNTIF(INDEX(O:O,13):INDEX(O:O,42),"&gt;"&amp;O39)+COUNTIF(INDEX(O:O,13):O39,O39))</f>
        <v/>
      </c>
    </row>
    <row r="40" ht="18" customHeight="1">
      <c r="A40" s="43" t="n"/>
      <c r="B40" s="43" t="n"/>
      <c r="C40" s="44" t="n"/>
      <c r="D40" s="44" t="n"/>
      <c r="E40" s="45" t="n"/>
      <c r="F40" s="46" t="n"/>
      <c r="G40" s="47" t="n"/>
      <c r="H40" s="47" t="n"/>
      <c r="I40" s="47" t="n"/>
      <c r="J40" s="48">
        <f>IF(OR(A40="",G40=""),"",G40-N(H40))</f>
        <v/>
      </c>
      <c r="K40" s="49">
        <f>IF(OR(G40="",G40=0),"",(G40-N(H40))/G40)</f>
        <v/>
      </c>
      <c r="L40" s="50">
        <f>IF(OR(A40="",G40=""),"",G40-N(I40))</f>
        <v/>
      </c>
      <c r="M40" s="51">
        <f>IF(OR(G40="",G40=0),"",N(H40)/G40)</f>
        <v/>
      </c>
      <c r="N40" s="52">
        <f>IF(OR(A40="",D40="",E40="Complete",E40="Invoiced",E40="Cancelled"),"",D40-TODAY())</f>
        <v/>
      </c>
      <c r="O40" s="53">
        <f>IF(OR(A40="",G40="",G40=0,F40=""),"",N(H40)/G40-F40)</f>
        <v/>
      </c>
      <c r="P40" s="54">
        <f>IF(A40="","",IF(E40="Cancelled","Cancelled",IF(OR(E40="Complete",E40="Invoiced"),"Complete",IF(AND(G40&lt;&gt;"",G40&gt;0,N(H40)&gt;G40),"Losing money",IF(AND(D40&lt;&gt;"",D40&lt;TODAY()),"Overdue",IF(AND(O40&lt;&gt;"",O40&gt;0.1),"Costs ahead of progress","On track"))))))</f>
        <v/>
      </c>
      <c r="Q40" s="55">
        <f>IF(O40="","",COUNTIF(INDEX(O:O,13):INDEX(O:O,42),"&gt;"&amp;O40)+COUNTIF(INDEX(O:O,13):O40,O40))</f>
        <v/>
      </c>
    </row>
    <row r="41" ht="18" customHeight="1">
      <c r="A41" s="43" t="n"/>
      <c r="B41" s="43" t="n"/>
      <c r="C41" s="44" t="n"/>
      <c r="D41" s="44" t="n"/>
      <c r="E41" s="45" t="n"/>
      <c r="F41" s="46" t="n"/>
      <c r="G41" s="47" t="n"/>
      <c r="H41" s="47" t="n"/>
      <c r="I41" s="47" t="n"/>
      <c r="J41" s="48">
        <f>IF(OR(A41="",G41=""),"",G41-N(H41))</f>
        <v/>
      </c>
      <c r="K41" s="49">
        <f>IF(OR(G41="",G41=0),"",(G41-N(H41))/G41)</f>
        <v/>
      </c>
      <c r="L41" s="50">
        <f>IF(OR(A41="",G41=""),"",G41-N(I41))</f>
        <v/>
      </c>
      <c r="M41" s="51">
        <f>IF(OR(G41="",G41=0),"",N(H41)/G41)</f>
        <v/>
      </c>
      <c r="N41" s="52">
        <f>IF(OR(A41="",D41="",E41="Complete",E41="Invoiced",E41="Cancelled"),"",D41-TODAY())</f>
        <v/>
      </c>
      <c r="O41" s="53">
        <f>IF(OR(A41="",G41="",G41=0,F41=""),"",N(H41)/G41-F41)</f>
        <v/>
      </c>
      <c r="P41" s="54">
        <f>IF(A41="","",IF(E41="Cancelled","Cancelled",IF(OR(E41="Complete",E41="Invoiced"),"Complete",IF(AND(G41&lt;&gt;"",G41&gt;0,N(H41)&gt;G41),"Losing money",IF(AND(D41&lt;&gt;"",D41&lt;TODAY()),"Overdue",IF(AND(O41&lt;&gt;"",O41&gt;0.1),"Costs ahead of progress","On track"))))))</f>
        <v/>
      </c>
      <c r="Q41" s="55">
        <f>IF(O41="","",COUNTIF(INDEX(O:O,13):INDEX(O:O,42),"&gt;"&amp;O41)+COUNTIF(INDEX(O:O,13):O41,O41))</f>
        <v/>
      </c>
    </row>
    <row r="42" ht="18" customHeight="1">
      <c r="A42" s="43" t="n"/>
      <c r="B42" s="43" t="n"/>
      <c r="C42" s="44" t="n"/>
      <c r="D42" s="44" t="n"/>
      <c r="E42" s="45" t="n"/>
      <c r="F42" s="46" t="n"/>
      <c r="G42" s="47" t="n"/>
      <c r="H42" s="47" t="n"/>
      <c r="I42" s="47" t="n"/>
      <c r="J42" s="48">
        <f>IF(OR(A42="",G42=""),"",G42-N(H42))</f>
        <v/>
      </c>
      <c r="K42" s="49">
        <f>IF(OR(G42="",G42=0),"",(G42-N(H42))/G42)</f>
        <v/>
      </c>
      <c r="L42" s="50">
        <f>IF(OR(A42="",G42=""),"",G42-N(I42))</f>
        <v/>
      </c>
      <c r="M42" s="51">
        <f>IF(OR(G42="",G42=0),"",N(H42)/G42)</f>
        <v/>
      </c>
      <c r="N42" s="52">
        <f>IF(OR(A42="",D42="",E42="Complete",E42="Invoiced",E42="Cancelled"),"",D42-TODAY())</f>
        <v/>
      </c>
      <c r="O42" s="53">
        <f>IF(OR(A42="",G42="",G42=0,F42=""),"",N(H42)/G42-F42)</f>
        <v/>
      </c>
      <c r="P42" s="54">
        <f>IF(A42="","",IF(E42="Cancelled","Cancelled",IF(OR(E42="Complete",E42="Invoiced"),"Complete",IF(AND(G42&lt;&gt;"",G42&gt;0,N(H42)&gt;G42),"Losing money",IF(AND(D42&lt;&gt;"",D42&lt;TODAY()),"Overdue",IF(AND(O42&lt;&gt;"",O42&gt;0.1),"Costs ahead of progress","On track"))))))</f>
        <v/>
      </c>
      <c r="Q42" s="55">
        <f>IF(O42="","",COUNTIF(INDEX(O:O,13):INDEX(O:O,42),"&gt;"&amp;O42)+COUNTIF(INDEX(O:O,13):O42,O42))</f>
        <v/>
      </c>
    </row>
    <row r="43" ht="22" customHeight="1">
      <c r="A43" s="25" t="inlineStr">
        <is>
          <t>TOTALS ACROSS EVERY JOB ON THIS LIST</t>
        </is>
      </c>
      <c r="B43" s="56" t="n"/>
      <c r="C43" s="56" t="n"/>
      <c r="D43" s="56" t="n"/>
      <c r="E43" s="56" t="n"/>
      <c r="F43" s="56" t="n"/>
      <c r="G43" s="27">
        <f>SUM(G13:G42)</f>
        <v/>
      </c>
      <c r="H43" s="27">
        <f>SUM(H13:H42)</f>
        <v/>
      </c>
      <c r="I43" s="27">
        <f>SUM(I13:I42)</f>
        <v/>
      </c>
      <c r="J43" s="27">
        <f>SUM(J13:J42)</f>
        <v/>
      </c>
      <c r="K43" s="28">
        <f>IF(G43=0,"",(G43-H43)/G43)</f>
        <v/>
      </c>
      <c r="L43" s="27">
        <f>SUM(L13:L42)</f>
        <v/>
      </c>
      <c r="M43" s="29" t="n"/>
      <c r="N43" s="29" t="n"/>
      <c r="O43" s="29" t="n"/>
      <c r="P43" s="29" t="n"/>
      <c r="Q43" s="29" t="n"/>
    </row>
    <row r="45" ht="17.5" customHeight="1">
      <c r="A45" s="7" t="inlineStr">
        <is>
          <t>Note: the risk rank column is what the dashboard reads to build the list of jobs most at risk. Rank 1 is the job where your costs have run furthest ahead of the work you have actually finished. Leave the column alone.</t>
        </is>
      </c>
    </row>
    <row r="46" ht="17.5" customHeight="1">
      <c r="A46" s="57" t="inlineStr">
        <is>
          <t>Important: a job flagged as losing money has already spent more than you quoted. You cannot fix that job now, you can only stop it getting worse and price the next one properly. The job flagged as costs ahead of progress is the one you can still save.</t>
        </is>
      </c>
    </row>
  </sheetData>
  <mergeCells count="11">
    <mergeCell ref="A8:Q8"/>
    <mergeCell ref="K5:Q5"/>
    <mergeCell ref="A9:Q9"/>
    <mergeCell ref="K4:Q4"/>
    <mergeCell ref="K6:Q6"/>
    <mergeCell ref="A2:Q2"/>
    <mergeCell ref="A10:Q10"/>
    <mergeCell ref="A45:Q45"/>
    <mergeCell ref="A1:Q1"/>
    <mergeCell ref="A46:Q46"/>
    <mergeCell ref="A43:F43"/>
  </mergeCells>
  <conditionalFormatting sqref="P13:P42">
    <cfRule type="cellIs" priority="1" operator="equal" dxfId="0">
      <formula>"Losing money"</formula>
    </cfRule>
    <cfRule type="cellIs" priority="2" operator="equal" dxfId="0">
      <formula>"Overdue"</formula>
    </cfRule>
    <cfRule type="cellIs" priority="3" operator="equal" dxfId="1">
      <formula>"Costs ahead of progress"</formula>
    </cfRule>
    <cfRule type="cellIs" priority="4" operator="equal" dxfId="2">
      <formula>"On track"</formula>
    </cfRule>
    <cfRule type="cellIs" priority="5" operator="equal" dxfId="3">
      <formula>"Complete"</formula>
    </cfRule>
    <cfRule type="cellIs" priority="6" operator="equal" dxfId="4">
      <formula>"Cancelled"</formula>
    </cfRule>
  </conditionalFormatting>
  <conditionalFormatting sqref="N13:N42">
    <cfRule type="cellIs" priority="7" operator="lessThan" dxfId="0">
      <formula>0</formula>
    </cfRule>
  </conditionalFormatting>
  <conditionalFormatting sqref="J13:K42">
    <cfRule type="cellIs" priority="8" operator="lessThan" dxfId="0">
      <formula>0</formula>
    </cfRule>
  </conditionalFormatting>
  <conditionalFormatting sqref="O13:O42">
    <cfRule type="cellIs" priority="9" operator="greaterThan" dxfId="0">
      <formula>0.1</formula>
    </cfRule>
  </conditionalFormatting>
  <conditionalFormatting sqref="A13:A42">
    <cfRule type="expression" priority="10" dxfId="0">
      <formula>OR($P13="Losing money",$P13="Overdue")</formula>
    </cfRule>
  </conditionalFormatting>
  <dataValidations count="1">
    <dataValidation sqref="E13:E42" showDropDown="0" showInputMessage="1" showErrorMessage="1" allowBlank="1" errorTitle="Choose from the list" error="Pick one of the options in the dropdown." promptTitle="Select" prompt="Where this job is right now." type="list">
      <formula1>"Quoted,Accepted,In progress,On hold,Complete,Invoiced,Cancelled"</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H95"/>
  <sheetViews>
    <sheetView showGridLines="0" workbookViewId="0">
      <pane ySplit="12" topLeftCell="A13" activePane="bottomLeft" state="frozen"/>
      <selection pane="bottomLeft" activeCell="A1" sqref="A1"/>
    </sheetView>
  </sheetViews>
  <sheetFormatPr baseColWidth="8" defaultRowHeight="15"/>
  <cols>
    <col width="26" customWidth="1" min="1" max="1"/>
    <col width="34" customWidth="1" min="2" max="2"/>
    <col width="16" customWidth="1" min="3" max="3"/>
    <col width="12" customWidth="1" min="4" max="4"/>
    <col width="12" customWidth="1" min="5" max="5"/>
    <col width="16" customWidth="1" min="6" max="6"/>
    <col width="11" customWidth="1" min="7" max="7"/>
    <col width="28" customWidth="1" min="8" max="8"/>
  </cols>
  <sheetData>
    <row r="1" ht="26" customHeight="1">
      <c r="A1" s="1" t="inlineStr">
        <is>
          <t>TASK TRACKER</t>
        </is>
      </c>
    </row>
    <row r="2" ht="14" customHeight="1">
      <c r="A2" s="2" t="inlineStr">
        <is>
          <t>Every task, who owns it, when it is due, and how many days late it is right now</t>
        </is>
      </c>
    </row>
    <row r="3" ht="4" customHeight="1">
      <c r="A3" s="3" t="n"/>
      <c r="B3" s="3" t="n"/>
      <c r="C3" s="3" t="n"/>
      <c r="D3" s="3" t="n"/>
      <c r="E3" s="3" t="n"/>
      <c r="F3" s="3" t="n"/>
      <c r="G3" s="3" t="n"/>
      <c r="H3" s="3" t="n"/>
    </row>
    <row r="4" ht="15" customHeight="1">
      <c r="A4" s="4" t="inlineStr">
        <is>
          <t>[YOUR COMPANY NAME]</t>
        </is>
      </c>
      <c r="D4" s="5" t="inlineStr">
        <is>
          <t>[ Insert your logo in the space above ]</t>
        </is>
      </c>
    </row>
    <row r="5" ht="15" customHeight="1">
      <c r="A5" s="6" t="inlineStr">
        <is>
          <t>Reg No: [XXXX/XXXXXX/XX]</t>
        </is>
      </c>
      <c r="D5" s="5" t="inlineStr">
        <is>
          <t>VAT No: [4XXXXXXXXX] (if VAT registered)</t>
        </is>
      </c>
    </row>
    <row r="6" ht="15" customHeight="1">
      <c r="A6" s="6" t="inlineStr">
        <is>
          <t>[email@yourbusiness.co.za]</t>
        </is>
      </c>
      <c r="D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days late works itself out from today's date and the due date. It only counts once a task is past its due date and is not done. A task marked Done stops counting, whenever it was finished.</t>
        </is>
      </c>
    </row>
    <row r="10" ht="17.5" customHeight="1">
      <c r="A10" s="7" t="inlineStr">
        <is>
          <t>Note: type the project name exactly as it appears on the Projects sheet, so that you can filter and sort on it.</t>
        </is>
      </c>
    </row>
    <row r="12" ht="30" customHeight="1">
      <c r="A12" s="18" t="inlineStr">
        <is>
          <t>PROJECT OR JOB</t>
        </is>
      </c>
      <c r="B12" s="18" t="inlineStr">
        <is>
          <t>TASK</t>
        </is>
      </c>
      <c r="C12" s="18" t="inlineStr">
        <is>
          <t>OWNER</t>
        </is>
      </c>
      <c r="D12" s="18" t="inlineStr">
        <is>
          <t>START DATE</t>
        </is>
      </c>
      <c r="E12" s="18" t="inlineStr">
        <is>
          <t>DUE DATE</t>
        </is>
      </c>
      <c r="F12" s="18" t="inlineStr">
        <is>
          <t>STATUS</t>
        </is>
      </c>
      <c r="G12" s="18" t="inlineStr">
        <is>
          <t>DAYS LATE</t>
        </is>
      </c>
      <c r="H12" s="18" t="inlineStr">
        <is>
          <t>NOTES</t>
        </is>
      </c>
    </row>
    <row r="13" ht="18" customHeight="1">
      <c r="A13" s="43" t="n"/>
      <c r="B13" s="43" t="n"/>
      <c r="C13" s="43" t="n"/>
      <c r="D13" s="44" t="n"/>
      <c r="E13" s="44" t="n"/>
      <c r="F13" s="45" t="n"/>
      <c r="G13" s="58">
        <f>IF(OR(A13="",E13=""),"",IF(F13="Done",0,MAX(0,TODAY()-E13)))</f>
        <v/>
      </c>
      <c r="H13" s="43" t="n"/>
    </row>
    <row r="14" ht="18" customHeight="1">
      <c r="A14" s="43" t="n"/>
      <c r="B14" s="43" t="n"/>
      <c r="C14" s="43" t="n"/>
      <c r="D14" s="44" t="n"/>
      <c r="E14" s="44" t="n"/>
      <c r="F14" s="45" t="n"/>
      <c r="G14" s="58">
        <f>IF(OR(A14="",E14=""),"",IF(F14="Done",0,MAX(0,TODAY()-E14)))</f>
        <v/>
      </c>
      <c r="H14" s="43" t="n"/>
    </row>
    <row r="15" ht="18" customHeight="1">
      <c r="A15" s="43" t="n"/>
      <c r="B15" s="43" t="n"/>
      <c r="C15" s="43" t="n"/>
      <c r="D15" s="44" t="n"/>
      <c r="E15" s="44" t="n"/>
      <c r="F15" s="45" t="n"/>
      <c r="G15" s="58">
        <f>IF(OR(A15="",E15=""),"",IF(F15="Done",0,MAX(0,TODAY()-E15)))</f>
        <v/>
      </c>
      <c r="H15" s="43" t="n"/>
    </row>
    <row r="16" ht="18" customHeight="1">
      <c r="A16" s="43" t="n"/>
      <c r="B16" s="43" t="n"/>
      <c r="C16" s="43" t="n"/>
      <c r="D16" s="44" t="n"/>
      <c r="E16" s="44" t="n"/>
      <c r="F16" s="45" t="n"/>
      <c r="G16" s="58">
        <f>IF(OR(A16="",E16=""),"",IF(F16="Done",0,MAX(0,TODAY()-E16)))</f>
        <v/>
      </c>
      <c r="H16" s="43" t="n"/>
    </row>
    <row r="17" ht="18" customHeight="1">
      <c r="A17" s="43" t="n"/>
      <c r="B17" s="43" t="n"/>
      <c r="C17" s="43" t="n"/>
      <c r="D17" s="44" t="n"/>
      <c r="E17" s="44" t="n"/>
      <c r="F17" s="45" t="n"/>
      <c r="G17" s="58">
        <f>IF(OR(A17="",E17=""),"",IF(F17="Done",0,MAX(0,TODAY()-E17)))</f>
        <v/>
      </c>
      <c r="H17" s="43" t="n"/>
    </row>
    <row r="18" ht="18" customHeight="1">
      <c r="A18" s="43" t="n"/>
      <c r="B18" s="43" t="n"/>
      <c r="C18" s="43" t="n"/>
      <c r="D18" s="44" t="n"/>
      <c r="E18" s="44" t="n"/>
      <c r="F18" s="45" t="n"/>
      <c r="G18" s="58">
        <f>IF(OR(A18="",E18=""),"",IF(F18="Done",0,MAX(0,TODAY()-E18)))</f>
        <v/>
      </c>
      <c r="H18" s="43" t="n"/>
    </row>
    <row r="19" ht="18" customHeight="1">
      <c r="A19" s="43" t="n"/>
      <c r="B19" s="43" t="n"/>
      <c r="C19" s="43" t="n"/>
      <c r="D19" s="44" t="n"/>
      <c r="E19" s="44" t="n"/>
      <c r="F19" s="45" t="n"/>
      <c r="G19" s="58">
        <f>IF(OR(A19="",E19=""),"",IF(F19="Done",0,MAX(0,TODAY()-E19)))</f>
        <v/>
      </c>
      <c r="H19" s="43" t="n"/>
    </row>
    <row r="20" ht="18" customHeight="1">
      <c r="A20" s="43" t="n"/>
      <c r="B20" s="43" t="n"/>
      <c r="C20" s="43" t="n"/>
      <c r="D20" s="44" t="n"/>
      <c r="E20" s="44" t="n"/>
      <c r="F20" s="45" t="n"/>
      <c r="G20" s="58">
        <f>IF(OR(A20="",E20=""),"",IF(F20="Done",0,MAX(0,TODAY()-E20)))</f>
        <v/>
      </c>
      <c r="H20" s="43" t="n"/>
    </row>
    <row r="21" ht="18" customHeight="1">
      <c r="A21" s="43" t="n"/>
      <c r="B21" s="43" t="n"/>
      <c r="C21" s="43" t="n"/>
      <c r="D21" s="44" t="n"/>
      <c r="E21" s="44" t="n"/>
      <c r="F21" s="45" t="n"/>
      <c r="G21" s="58">
        <f>IF(OR(A21="",E21=""),"",IF(F21="Done",0,MAX(0,TODAY()-E21)))</f>
        <v/>
      </c>
      <c r="H21" s="43" t="n"/>
    </row>
    <row r="22" ht="18" customHeight="1">
      <c r="A22" s="43" t="n"/>
      <c r="B22" s="43" t="n"/>
      <c r="C22" s="43" t="n"/>
      <c r="D22" s="44" t="n"/>
      <c r="E22" s="44" t="n"/>
      <c r="F22" s="45" t="n"/>
      <c r="G22" s="58">
        <f>IF(OR(A22="",E22=""),"",IF(F22="Done",0,MAX(0,TODAY()-E22)))</f>
        <v/>
      </c>
      <c r="H22" s="43" t="n"/>
    </row>
    <row r="23" ht="18" customHeight="1">
      <c r="A23" s="43" t="n"/>
      <c r="B23" s="43" t="n"/>
      <c r="C23" s="43" t="n"/>
      <c r="D23" s="44" t="n"/>
      <c r="E23" s="44" t="n"/>
      <c r="F23" s="45" t="n"/>
      <c r="G23" s="58">
        <f>IF(OR(A23="",E23=""),"",IF(F23="Done",0,MAX(0,TODAY()-E23)))</f>
        <v/>
      </c>
      <c r="H23" s="43" t="n"/>
    </row>
    <row r="24" ht="18" customHeight="1">
      <c r="A24" s="43" t="n"/>
      <c r="B24" s="43" t="n"/>
      <c r="C24" s="43" t="n"/>
      <c r="D24" s="44" t="n"/>
      <c r="E24" s="44" t="n"/>
      <c r="F24" s="45" t="n"/>
      <c r="G24" s="58">
        <f>IF(OR(A24="",E24=""),"",IF(F24="Done",0,MAX(0,TODAY()-E24)))</f>
        <v/>
      </c>
      <c r="H24" s="43" t="n"/>
    </row>
    <row r="25" ht="18" customHeight="1">
      <c r="A25" s="43" t="n"/>
      <c r="B25" s="43" t="n"/>
      <c r="C25" s="43" t="n"/>
      <c r="D25" s="44" t="n"/>
      <c r="E25" s="44" t="n"/>
      <c r="F25" s="45" t="n"/>
      <c r="G25" s="58">
        <f>IF(OR(A25="",E25=""),"",IF(F25="Done",0,MAX(0,TODAY()-E25)))</f>
        <v/>
      </c>
      <c r="H25" s="43" t="n"/>
    </row>
    <row r="26" ht="18" customHeight="1">
      <c r="A26" s="43" t="n"/>
      <c r="B26" s="43" t="n"/>
      <c r="C26" s="43" t="n"/>
      <c r="D26" s="44" t="n"/>
      <c r="E26" s="44" t="n"/>
      <c r="F26" s="45" t="n"/>
      <c r="G26" s="58">
        <f>IF(OR(A26="",E26=""),"",IF(F26="Done",0,MAX(0,TODAY()-E26)))</f>
        <v/>
      </c>
      <c r="H26" s="43" t="n"/>
    </row>
    <row r="27" ht="18" customHeight="1">
      <c r="A27" s="43" t="n"/>
      <c r="B27" s="43" t="n"/>
      <c r="C27" s="43" t="n"/>
      <c r="D27" s="44" t="n"/>
      <c r="E27" s="44" t="n"/>
      <c r="F27" s="45" t="n"/>
      <c r="G27" s="58">
        <f>IF(OR(A27="",E27=""),"",IF(F27="Done",0,MAX(0,TODAY()-E27)))</f>
        <v/>
      </c>
      <c r="H27" s="43" t="n"/>
    </row>
    <row r="28" ht="18" customHeight="1">
      <c r="A28" s="43" t="n"/>
      <c r="B28" s="43" t="n"/>
      <c r="C28" s="43" t="n"/>
      <c r="D28" s="44" t="n"/>
      <c r="E28" s="44" t="n"/>
      <c r="F28" s="45" t="n"/>
      <c r="G28" s="58">
        <f>IF(OR(A28="",E28=""),"",IF(F28="Done",0,MAX(0,TODAY()-E28)))</f>
        <v/>
      </c>
      <c r="H28" s="43" t="n"/>
    </row>
    <row r="29" ht="18" customHeight="1">
      <c r="A29" s="43" t="n"/>
      <c r="B29" s="43" t="n"/>
      <c r="C29" s="43" t="n"/>
      <c r="D29" s="44" t="n"/>
      <c r="E29" s="44" t="n"/>
      <c r="F29" s="45" t="n"/>
      <c r="G29" s="58">
        <f>IF(OR(A29="",E29=""),"",IF(F29="Done",0,MAX(0,TODAY()-E29)))</f>
        <v/>
      </c>
      <c r="H29" s="43" t="n"/>
    </row>
    <row r="30" ht="18" customHeight="1">
      <c r="A30" s="43" t="n"/>
      <c r="B30" s="43" t="n"/>
      <c r="C30" s="43" t="n"/>
      <c r="D30" s="44" t="n"/>
      <c r="E30" s="44" t="n"/>
      <c r="F30" s="45" t="n"/>
      <c r="G30" s="58">
        <f>IF(OR(A30="",E30=""),"",IF(F30="Done",0,MAX(0,TODAY()-E30)))</f>
        <v/>
      </c>
      <c r="H30" s="43" t="n"/>
    </row>
    <row r="31" ht="18" customHeight="1">
      <c r="A31" s="43" t="n"/>
      <c r="B31" s="43" t="n"/>
      <c r="C31" s="43" t="n"/>
      <c r="D31" s="44" t="n"/>
      <c r="E31" s="44" t="n"/>
      <c r="F31" s="45" t="n"/>
      <c r="G31" s="58">
        <f>IF(OR(A31="",E31=""),"",IF(F31="Done",0,MAX(0,TODAY()-E31)))</f>
        <v/>
      </c>
      <c r="H31" s="43" t="n"/>
    </row>
    <row r="32" ht="18" customHeight="1">
      <c r="A32" s="43" t="n"/>
      <c r="B32" s="43" t="n"/>
      <c r="C32" s="43" t="n"/>
      <c r="D32" s="44" t="n"/>
      <c r="E32" s="44" t="n"/>
      <c r="F32" s="45" t="n"/>
      <c r="G32" s="58">
        <f>IF(OR(A32="",E32=""),"",IF(F32="Done",0,MAX(0,TODAY()-E32)))</f>
        <v/>
      </c>
      <c r="H32" s="43" t="n"/>
    </row>
    <row r="33" ht="18" customHeight="1">
      <c r="A33" s="43" t="n"/>
      <c r="B33" s="43" t="n"/>
      <c r="C33" s="43" t="n"/>
      <c r="D33" s="44" t="n"/>
      <c r="E33" s="44" t="n"/>
      <c r="F33" s="45" t="n"/>
      <c r="G33" s="58">
        <f>IF(OR(A33="",E33=""),"",IF(F33="Done",0,MAX(0,TODAY()-E33)))</f>
        <v/>
      </c>
      <c r="H33" s="43" t="n"/>
    </row>
    <row r="34" ht="18" customHeight="1">
      <c r="A34" s="43" t="n"/>
      <c r="B34" s="43" t="n"/>
      <c r="C34" s="43" t="n"/>
      <c r="D34" s="44" t="n"/>
      <c r="E34" s="44" t="n"/>
      <c r="F34" s="45" t="n"/>
      <c r="G34" s="58">
        <f>IF(OR(A34="",E34=""),"",IF(F34="Done",0,MAX(0,TODAY()-E34)))</f>
        <v/>
      </c>
      <c r="H34" s="43" t="n"/>
    </row>
    <row r="35" ht="18" customHeight="1">
      <c r="A35" s="43" t="n"/>
      <c r="B35" s="43" t="n"/>
      <c r="C35" s="43" t="n"/>
      <c r="D35" s="44" t="n"/>
      <c r="E35" s="44" t="n"/>
      <c r="F35" s="45" t="n"/>
      <c r="G35" s="58">
        <f>IF(OR(A35="",E35=""),"",IF(F35="Done",0,MAX(0,TODAY()-E35)))</f>
        <v/>
      </c>
      <c r="H35" s="43" t="n"/>
    </row>
    <row r="36" ht="18" customHeight="1">
      <c r="A36" s="43" t="n"/>
      <c r="B36" s="43" t="n"/>
      <c r="C36" s="43" t="n"/>
      <c r="D36" s="44" t="n"/>
      <c r="E36" s="44" t="n"/>
      <c r="F36" s="45" t="n"/>
      <c r="G36" s="58">
        <f>IF(OR(A36="",E36=""),"",IF(F36="Done",0,MAX(0,TODAY()-E36)))</f>
        <v/>
      </c>
      <c r="H36" s="43" t="n"/>
    </row>
    <row r="37" ht="18" customHeight="1">
      <c r="A37" s="43" t="n"/>
      <c r="B37" s="43" t="n"/>
      <c r="C37" s="43" t="n"/>
      <c r="D37" s="44" t="n"/>
      <c r="E37" s="44" t="n"/>
      <c r="F37" s="45" t="n"/>
      <c r="G37" s="58">
        <f>IF(OR(A37="",E37=""),"",IF(F37="Done",0,MAX(0,TODAY()-E37)))</f>
        <v/>
      </c>
      <c r="H37" s="43" t="n"/>
    </row>
    <row r="38" ht="18" customHeight="1">
      <c r="A38" s="43" t="n"/>
      <c r="B38" s="43" t="n"/>
      <c r="C38" s="43" t="n"/>
      <c r="D38" s="44" t="n"/>
      <c r="E38" s="44" t="n"/>
      <c r="F38" s="45" t="n"/>
      <c r="G38" s="58">
        <f>IF(OR(A38="",E38=""),"",IF(F38="Done",0,MAX(0,TODAY()-E38)))</f>
        <v/>
      </c>
      <c r="H38" s="43" t="n"/>
    </row>
    <row r="39" ht="18" customHeight="1">
      <c r="A39" s="43" t="n"/>
      <c r="B39" s="43" t="n"/>
      <c r="C39" s="43" t="n"/>
      <c r="D39" s="44" t="n"/>
      <c r="E39" s="44" t="n"/>
      <c r="F39" s="45" t="n"/>
      <c r="G39" s="58">
        <f>IF(OR(A39="",E39=""),"",IF(F39="Done",0,MAX(0,TODAY()-E39)))</f>
        <v/>
      </c>
      <c r="H39" s="43" t="n"/>
    </row>
    <row r="40" ht="18" customHeight="1">
      <c r="A40" s="43" t="n"/>
      <c r="B40" s="43" t="n"/>
      <c r="C40" s="43" t="n"/>
      <c r="D40" s="44" t="n"/>
      <c r="E40" s="44" t="n"/>
      <c r="F40" s="45" t="n"/>
      <c r="G40" s="58">
        <f>IF(OR(A40="",E40=""),"",IF(F40="Done",0,MAX(0,TODAY()-E40)))</f>
        <v/>
      </c>
      <c r="H40" s="43" t="n"/>
    </row>
    <row r="41" ht="18" customHeight="1">
      <c r="A41" s="43" t="n"/>
      <c r="B41" s="43" t="n"/>
      <c r="C41" s="43" t="n"/>
      <c r="D41" s="44" t="n"/>
      <c r="E41" s="44" t="n"/>
      <c r="F41" s="45" t="n"/>
      <c r="G41" s="58">
        <f>IF(OR(A41="",E41=""),"",IF(F41="Done",0,MAX(0,TODAY()-E41)))</f>
        <v/>
      </c>
      <c r="H41" s="43" t="n"/>
    </row>
    <row r="42" ht="18" customHeight="1">
      <c r="A42" s="43" t="n"/>
      <c r="B42" s="43" t="n"/>
      <c r="C42" s="43" t="n"/>
      <c r="D42" s="44" t="n"/>
      <c r="E42" s="44" t="n"/>
      <c r="F42" s="45" t="n"/>
      <c r="G42" s="58">
        <f>IF(OR(A42="",E42=""),"",IF(F42="Done",0,MAX(0,TODAY()-E42)))</f>
        <v/>
      </c>
      <c r="H42" s="43" t="n"/>
    </row>
    <row r="43" ht="18" customHeight="1">
      <c r="A43" s="43" t="n"/>
      <c r="B43" s="43" t="n"/>
      <c r="C43" s="43" t="n"/>
      <c r="D43" s="44" t="n"/>
      <c r="E43" s="44" t="n"/>
      <c r="F43" s="45" t="n"/>
      <c r="G43" s="58">
        <f>IF(OR(A43="",E43=""),"",IF(F43="Done",0,MAX(0,TODAY()-E43)))</f>
        <v/>
      </c>
      <c r="H43" s="43" t="n"/>
    </row>
    <row r="44" ht="18" customHeight="1">
      <c r="A44" s="43" t="n"/>
      <c r="B44" s="43" t="n"/>
      <c r="C44" s="43" t="n"/>
      <c r="D44" s="44" t="n"/>
      <c r="E44" s="44" t="n"/>
      <c r="F44" s="45" t="n"/>
      <c r="G44" s="58">
        <f>IF(OR(A44="",E44=""),"",IF(F44="Done",0,MAX(0,TODAY()-E44)))</f>
        <v/>
      </c>
      <c r="H44" s="43" t="n"/>
    </row>
    <row r="45" ht="18" customHeight="1">
      <c r="A45" s="43" t="n"/>
      <c r="B45" s="43" t="n"/>
      <c r="C45" s="43" t="n"/>
      <c r="D45" s="44" t="n"/>
      <c r="E45" s="44" t="n"/>
      <c r="F45" s="45" t="n"/>
      <c r="G45" s="58">
        <f>IF(OR(A45="",E45=""),"",IF(F45="Done",0,MAX(0,TODAY()-E45)))</f>
        <v/>
      </c>
      <c r="H45" s="43" t="n"/>
    </row>
    <row r="46" ht="18" customHeight="1">
      <c r="A46" s="43" t="n"/>
      <c r="B46" s="43" t="n"/>
      <c r="C46" s="43" t="n"/>
      <c r="D46" s="44" t="n"/>
      <c r="E46" s="44" t="n"/>
      <c r="F46" s="45" t="n"/>
      <c r="G46" s="58">
        <f>IF(OR(A46="",E46=""),"",IF(F46="Done",0,MAX(0,TODAY()-E46)))</f>
        <v/>
      </c>
      <c r="H46" s="43" t="n"/>
    </row>
    <row r="47" ht="18" customHeight="1">
      <c r="A47" s="43" t="n"/>
      <c r="B47" s="43" t="n"/>
      <c r="C47" s="43" t="n"/>
      <c r="D47" s="44" t="n"/>
      <c r="E47" s="44" t="n"/>
      <c r="F47" s="45" t="n"/>
      <c r="G47" s="58">
        <f>IF(OR(A47="",E47=""),"",IF(F47="Done",0,MAX(0,TODAY()-E47)))</f>
        <v/>
      </c>
      <c r="H47" s="43" t="n"/>
    </row>
    <row r="48" ht="18" customHeight="1">
      <c r="A48" s="43" t="n"/>
      <c r="B48" s="43" t="n"/>
      <c r="C48" s="43" t="n"/>
      <c r="D48" s="44" t="n"/>
      <c r="E48" s="44" t="n"/>
      <c r="F48" s="45" t="n"/>
      <c r="G48" s="58">
        <f>IF(OR(A48="",E48=""),"",IF(F48="Done",0,MAX(0,TODAY()-E48)))</f>
        <v/>
      </c>
      <c r="H48" s="43" t="n"/>
    </row>
    <row r="49" ht="18" customHeight="1">
      <c r="A49" s="43" t="n"/>
      <c r="B49" s="43" t="n"/>
      <c r="C49" s="43" t="n"/>
      <c r="D49" s="44" t="n"/>
      <c r="E49" s="44" t="n"/>
      <c r="F49" s="45" t="n"/>
      <c r="G49" s="58">
        <f>IF(OR(A49="",E49=""),"",IF(F49="Done",0,MAX(0,TODAY()-E49)))</f>
        <v/>
      </c>
      <c r="H49" s="43" t="n"/>
    </row>
    <row r="50" ht="18" customHeight="1">
      <c r="A50" s="43" t="n"/>
      <c r="B50" s="43" t="n"/>
      <c r="C50" s="43" t="n"/>
      <c r="D50" s="44" t="n"/>
      <c r="E50" s="44" t="n"/>
      <c r="F50" s="45" t="n"/>
      <c r="G50" s="58">
        <f>IF(OR(A50="",E50=""),"",IF(F50="Done",0,MAX(0,TODAY()-E50)))</f>
        <v/>
      </c>
      <c r="H50" s="43" t="n"/>
    </row>
    <row r="51" ht="18" customHeight="1">
      <c r="A51" s="43" t="n"/>
      <c r="B51" s="43" t="n"/>
      <c r="C51" s="43" t="n"/>
      <c r="D51" s="44" t="n"/>
      <c r="E51" s="44" t="n"/>
      <c r="F51" s="45" t="n"/>
      <c r="G51" s="58">
        <f>IF(OR(A51="",E51=""),"",IF(F51="Done",0,MAX(0,TODAY()-E51)))</f>
        <v/>
      </c>
      <c r="H51" s="43" t="n"/>
    </row>
    <row r="52" ht="18" customHeight="1">
      <c r="A52" s="43" t="n"/>
      <c r="B52" s="43" t="n"/>
      <c r="C52" s="43" t="n"/>
      <c r="D52" s="44" t="n"/>
      <c r="E52" s="44" t="n"/>
      <c r="F52" s="45" t="n"/>
      <c r="G52" s="58">
        <f>IF(OR(A52="",E52=""),"",IF(F52="Done",0,MAX(0,TODAY()-E52)))</f>
        <v/>
      </c>
      <c r="H52" s="43" t="n"/>
    </row>
    <row r="53" ht="18" customHeight="1">
      <c r="A53" s="43" t="n"/>
      <c r="B53" s="43" t="n"/>
      <c r="C53" s="43" t="n"/>
      <c r="D53" s="44" t="n"/>
      <c r="E53" s="44" t="n"/>
      <c r="F53" s="45" t="n"/>
      <c r="G53" s="58">
        <f>IF(OR(A53="",E53=""),"",IF(F53="Done",0,MAX(0,TODAY()-E53)))</f>
        <v/>
      </c>
      <c r="H53" s="43" t="n"/>
    </row>
    <row r="54" ht="18" customHeight="1">
      <c r="A54" s="43" t="n"/>
      <c r="B54" s="43" t="n"/>
      <c r="C54" s="43" t="n"/>
      <c r="D54" s="44" t="n"/>
      <c r="E54" s="44" t="n"/>
      <c r="F54" s="45" t="n"/>
      <c r="G54" s="58">
        <f>IF(OR(A54="",E54=""),"",IF(F54="Done",0,MAX(0,TODAY()-E54)))</f>
        <v/>
      </c>
      <c r="H54" s="43" t="n"/>
    </row>
    <row r="55" ht="18" customHeight="1">
      <c r="A55" s="43" t="n"/>
      <c r="B55" s="43" t="n"/>
      <c r="C55" s="43" t="n"/>
      <c r="D55" s="44" t="n"/>
      <c r="E55" s="44" t="n"/>
      <c r="F55" s="45" t="n"/>
      <c r="G55" s="58">
        <f>IF(OR(A55="",E55=""),"",IF(F55="Done",0,MAX(0,TODAY()-E55)))</f>
        <v/>
      </c>
      <c r="H55" s="43" t="n"/>
    </row>
    <row r="56" ht="18" customHeight="1">
      <c r="A56" s="43" t="n"/>
      <c r="B56" s="43" t="n"/>
      <c r="C56" s="43" t="n"/>
      <c r="D56" s="44" t="n"/>
      <c r="E56" s="44" t="n"/>
      <c r="F56" s="45" t="n"/>
      <c r="G56" s="58">
        <f>IF(OR(A56="",E56=""),"",IF(F56="Done",0,MAX(0,TODAY()-E56)))</f>
        <v/>
      </c>
      <c r="H56" s="43" t="n"/>
    </row>
    <row r="57" ht="18" customHeight="1">
      <c r="A57" s="43" t="n"/>
      <c r="B57" s="43" t="n"/>
      <c r="C57" s="43" t="n"/>
      <c r="D57" s="44" t="n"/>
      <c r="E57" s="44" t="n"/>
      <c r="F57" s="45" t="n"/>
      <c r="G57" s="58">
        <f>IF(OR(A57="",E57=""),"",IF(F57="Done",0,MAX(0,TODAY()-E57)))</f>
        <v/>
      </c>
      <c r="H57" s="43" t="n"/>
    </row>
    <row r="58" ht="18" customHeight="1">
      <c r="A58" s="43" t="n"/>
      <c r="B58" s="43" t="n"/>
      <c r="C58" s="43" t="n"/>
      <c r="D58" s="44" t="n"/>
      <c r="E58" s="44" t="n"/>
      <c r="F58" s="45" t="n"/>
      <c r="G58" s="58">
        <f>IF(OR(A58="",E58=""),"",IF(F58="Done",0,MAX(0,TODAY()-E58)))</f>
        <v/>
      </c>
      <c r="H58" s="43" t="n"/>
    </row>
    <row r="59" ht="18" customHeight="1">
      <c r="A59" s="43" t="n"/>
      <c r="B59" s="43" t="n"/>
      <c r="C59" s="43" t="n"/>
      <c r="D59" s="44" t="n"/>
      <c r="E59" s="44" t="n"/>
      <c r="F59" s="45" t="n"/>
      <c r="G59" s="58">
        <f>IF(OR(A59="",E59=""),"",IF(F59="Done",0,MAX(0,TODAY()-E59)))</f>
        <v/>
      </c>
      <c r="H59" s="43" t="n"/>
    </row>
    <row r="60" ht="18" customHeight="1">
      <c r="A60" s="43" t="n"/>
      <c r="B60" s="43" t="n"/>
      <c r="C60" s="43" t="n"/>
      <c r="D60" s="44" t="n"/>
      <c r="E60" s="44" t="n"/>
      <c r="F60" s="45" t="n"/>
      <c r="G60" s="58">
        <f>IF(OR(A60="",E60=""),"",IF(F60="Done",0,MAX(0,TODAY()-E60)))</f>
        <v/>
      </c>
      <c r="H60" s="43" t="n"/>
    </row>
    <row r="61" ht="18" customHeight="1">
      <c r="A61" s="43" t="n"/>
      <c r="B61" s="43" t="n"/>
      <c r="C61" s="43" t="n"/>
      <c r="D61" s="44" t="n"/>
      <c r="E61" s="44" t="n"/>
      <c r="F61" s="45" t="n"/>
      <c r="G61" s="58">
        <f>IF(OR(A61="",E61=""),"",IF(F61="Done",0,MAX(0,TODAY()-E61)))</f>
        <v/>
      </c>
      <c r="H61" s="43" t="n"/>
    </row>
    <row r="62" ht="18" customHeight="1">
      <c r="A62" s="43" t="n"/>
      <c r="B62" s="43" t="n"/>
      <c r="C62" s="43" t="n"/>
      <c r="D62" s="44" t="n"/>
      <c r="E62" s="44" t="n"/>
      <c r="F62" s="45" t="n"/>
      <c r="G62" s="58">
        <f>IF(OR(A62="",E62=""),"",IF(F62="Done",0,MAX(0,TODAY()-E62)))</f>
        <v/>
      </c>
      <c r="H62" s="43" t="n"/>
    </row>
    <row r="63" ht="18" customHeight="1">
      <c r="A63" s="43" t="n"/>
      <c r="B63" s="43" t="n"/>
      <c r="C63" s="43" t="n"/>
      <c r="D63" s="44" t="n"/>
      <c r="E63" s="44" t="n"/>
      <c r="F63" s="45" t="n"/>
      <c r="G63" s="58">
        <f>IF(OR(A63="",E63=""),"",IF(F63="Done",0,MAX(0,TODAY()-E63)))</f>
        <v/>
      </c>
      <c r="H63" s="43" t="n"/>
    </row>
    <row r="64" ht="18" customHeight="1">
      <c r="A64" s="43" t="n"/>
      <c r="B64" s="43" t="n"/>
      <c r="C64" s="43" t="n"/>
      <c r="D64" s="44" t="n"/>
      <c r="E64" s="44" t="n"/>
      <c r="F64" s="45" t="n"/>
      <c r="G64" s="58">
        <f>IF(OR(A64="",E64=""),"",IF(F64="Done",0,MAX(0,TODAY()-E64)))</f>
        <v/>
      </c>
      <c r="H64" s="43" t="n"/>
    </row>
    <row r="65" ht="18" customHeight="1">
      <c r="A65" s="43" t="n"/>
      <c r="B65" s="43" t="n"/>
      <c r="C65" s="43" t="n"/>
      <c r="D65" s="44" t="n"/>
      <c r="E65" s="44" t="n"/>
      <c r="F65" s="45" t="n"/>
      <c r="G65" s="58">
        <f>IF(OR(A65="",E65=""),"",IF(F65="Done",0,MAX(0,TODAY()-E65)))</f>
        <v/>
      </c>
      <c r="H65" s="43" t="n"/>
    </row>
    <row r="66" ht="18" customHeight="1">
      <c r="A66" s="43" t="n"/>
      <c r="B66" s="43" t="n"/>
      <c r="C66" s="43" t="n"/>
      <c r="D66" s="44" t="n"/>
      <c r="E66" s="44" t="n"/>
      <c r="F66" s="45" t="n"/>
      <c r="G66" s="58">
        <f>IF(OR(A66="",E66=""),"",IF(F66="Done",0,MAX(0,TODAY()-E66)))</f>
        <v/>
      </c>
      <c r="H66" s="43" t="n"/>
    </row>
    <row r="67" ht="18" customHeight="1">
      <c r="A67" s="43" t="n"/>
      <c r="B67" s="43" t="n"/>
      <c r="C67" s="43" t="n"/>
      <c r="D67" s="44" t="n"/>
      <c r="E67" s="44" t="n"/>
      <c r="F67" s="45" t="n"/>
      <c r="G67" s="58">
        <f>IF(OR(A67="",E67=""),"",IF(F67="Done",0,MAX(0,TODAY()-E67)))</f>
        <v/>
      </c>
      <c r="H67" s="43" t="n"/>
    </row>
    <row r="68" ht="18" customHeight="1">
      <c r="A68" s="43" t="n"/>
      <c r="B68" s="43" t="n"/>
      <c r="C68" s="43" t="n"/>
      <c r="D68" s="44" t="n"/>
      <c r="E68" s="44" t="n"/>
      <c r="F68" s="45" t="n"/>
      <c r="G68" s="58">
        <f>IF(OR(A68="",E68=""),"",IF(F68="Done",0,MAX(0,TODAY()-E68)))</f>
        <v/>
      </c>
      <c r="H68" s="43" t="n"/>
    </row>
    <row r="69" ht="18" customHeight="1">
      <c r="A69" s="43" t="n"/>
      <c r="B69" s="43" t="n"/>
      <c r="C69" s="43" t="n"/>
      <c r="D69" s="44" t="n"/>
      <c r="E69" s="44" t="n"/>
      <c r="F69" s="45" t="n"/>
      <c r="G69" s="58">
        <f>IF(OR(A69="",E69=""),"",IF(F69="Done",0,MAX(0,TODAY()-E69)))</f>
        <v/>
      </c>
      <c r="H69" s="43" t="n"/>
    </row>
    <row r="70" ht="18" customHeight="1">
      <c r="A70" s="43" t="n"/>
      <c r="B70" s="43" t="n"/>
      <c r="C70" s="43" t="n"/>
      <c r="D70" s="44" t="n"/>
      <c r="E70" s="44" t="n"/>
      <c r="F70" s="45" t="n"/>
      <c r="G70" s="58">
        <f>IF(OR(A70="",E70=""),"",IF(F70="Done",0,MAX(0,TODAY()-E70)))</f>
        <v/>
      </c>
      <c r="H70" s="43" t="n"/>
    </row>
    <row r="71" ht="18" customHeight="1">
      <c r="A71" s="43" t="n"/>
      <c r="B71" s="43" t="n"/>
      <c r="C71" s="43" t="n"/>
      <c r="D71" s="44" t="n"/>
      <c r="E71" s="44" t="n"/>
      <c r="F71" s="45" t="n"/>
      <c r="G71" s="58">
        <f>IF(OR(A71="",E71=""),"",IF(F71="Done",0,MAX(0,TODAY()-E71)))</f>
        <v/>
      </c>
      <c r="H71" s="43" t="n"/>
    </row>
    <row r="72" ht="18" customHeight="1">
      <c r="A72" s="43" t="n"/>
      <c r="B72" s="43" t="n"/>
      <c r="C72" s="43" t="n"/>
      <c r="D72" s="44" t="n"/>
      <c r="E72" s="44" t="n"/>
      <c r="F72" s="45" t="n"/>
      <c r="G72" s="58">
        <f>IF(OR(A72="",E72=""),"",IF(F72="Done",0,MAX(0,TODAY()-E72)))</f>
        <v/>
      </c>
      <c r="H72" s="43" t="n"/>
    </row>
    <row r="73" ht="18" customHeight="1">
      <c r="A73" s="43" t="n"/>
      <c r="B73" s="43" t="n"/>
      <c r="C73" s="43" t="n"/>
      <c r="D73" s="44" t="n"/>
      <c r="E73" s="44" t="n"/>
      <c r="F73" s="45" t="n"/>
      <c r="G73" s="58">
        <f>IF(OR(A73="",E73=""),"",IF(F73="Done",0,MAX(0,TODAY()-E73)))</f>
        <v/>
      </c>
      <c r="H73" s="43" t="n"/>
    </row>
    <row r="74" ht="18" customHeight="1">
      <c r="A74" s="43" t="n"/>
      <c r="B74" s="43" t="n"/>
      <c r="C74" s="43" t="n"/>
      <c r="D74" s="44" t="n"/>
      <c r="E74" s="44" t="n"/>
      <c r="F74" s="45" t="n"/>
      <c r="G74" s="58">
        <f>IF(OR(A74="",E74=""),"",IF(F74="Done",0,MAX(0,TODAY()-E74)))</f>
        <v/>
      </c>
      <c r="H74" s="43" t="n"/>
    </row>
    <row r="75" ht="18" customHeight="1">
      <c r="A75" s="43" t="n"/>
      <c r="B75" s="43" t="n"/>
      <c r="C75" s="43" t="n"/>
      <c r="D75" s="44" t="n"/>
      <c r="E75" s="44" t="n"/>
      <c r="F75" s="45" t="n"/>
      <c r="G75" s="58">
        <f>IF(OR(A75="",E75=""),"",IF(F75="Done",0,MAX(0,TODAY()-E75)))</f>
        <v/>
      </c>
      <c r="H75" s="43" t="n"/>
    </row>
    <row r="76" ht="18" customHeight="1">
      <c r="A76" s="43" t="n"/>
      <c r="B76" s="43" t="n"/>
      <c r="C76" s="43" t="n"/>
      <c r="D76" s="44" t="n"/>
      <c r="E76" s="44" t="n"/>
      <c r="F76" s="45" t="n"/>
      <c r="G76" s="58">
        <f>IF(OR(A76="",E76=""),"",IF(F76="Done",0,MAX(0,TODAY()-E76)))</f>
        <v/>
      </c>
      <c r="H76" s="43" t="n"/>
    </row>
    <row r="77" ht="18" customHeight="1">
      <c r="A77" s="43" t="n"/>
      <c r="B77" s="43" t="n"/>
      <c r="C77" s="43" t="n"/>
      <c r="D77" s="44" t="n"/>
      <c r="E77" s="44" t="n"/>
      <c r="F77" s="45" t="n"/>
      <c r="G77" s="58">
        <f>IF(OR(A77="",E77=""),"",IF(F77="Done",0,MAX(0,TODAY()-E77)))</f>
        <v/>
      </c>
      <c r="H77" s="43" t="n"/>
    </row>
    <row r="78" ht="18" customHeight="1">
      <c r="A78" s="43" t="n"/>
      <c r="B78" s="43" t="n"/>
      <c r="C78" s="43" t="n"/>
      <c r="D78" s="44" t="n"/>
      <c r="E78" s="44" t="n"/>
      <c r="F78" s="45" t="n"/>
      <c r="G78" s="58">
        <f>IF(OR(A78="",E78=""),"",IF(F78="Done",0,MAX(0,TODAY()-E78)))</f>
        <v/>
      </c>
      <c r="H78" s="43" t="n"/>
    </row>
    <row r="79" ht="18" customHeight="1">
      <c r="A79" s="43" t="n"/>
      <c r="B79" s="43" t="n"/>
      <c r="C79" s="43" t="n"/>
      <c r="D79" s="44" t="n"/>
      <c r="E79" s="44" t="n"/>
      <c r="F79" s="45" t="n"/>
      <c r="G79" s="58">
        <f>IF(OR(A79="",E79=""),"",IF(F79="Done",0,MAX(0,TODAY()-E79)))</f>
        <v/>
      </c>
      <c r="H79" s="43" t="n"/>
    </row>
    <row r="80" ht="18" customHeight="1">
      <c r="A80" s="43" t="n"/>
      <c r="B80" s="43" t="n"/>
      <c r="C80" s="43" t="n"/>
      <c r="D80" s="44" t="n"/>
      <c r="E80" s="44" t="n"/>
      <c r="F80" s="45" t="n"/>
      <c r="G80" s="58">
        <f>IF(OR(A80="",E80=""),"",IF(F80="Done",0,MAX(0,TODAY()-E80)))</f>
        <v/>
      </c>
      <c r="H80" s="43" t="n"/>
    </row>
    <row r="81" ht="18" customHeight="1">
      <c r="A81" s="43" t="n"/>
      <c r="B81" s="43" t="n"/>
      <c r="C81" s="43" t="n"/>
      <c r="D81" s="44" t="n"/>
      <c r="E81" s="44" t="n"/>
      <c r="F81" s="45" t="n"/>
      <c r="G81" s="58">
        <f>IF(OR(A81="",E81=""),"",IF(F81="Done",0,MAX(0,TODAY()-E81)))</f>
        <v/>
      </c>
      <c r="H81" s="43" t="n"/>
    </row>
    <row r="82" ht="18" customHeight="1">
      <c r="A82" s="43" t="n"/>
      <c r="B82" s="43" t="n"/>
      <c r="C82" s="43" t="n"/>
      <c r="D82" s="44" t="n"/>
      <c r="E82" s="44" t="n"/>
      <c r="F82" s="45" t="n"/>
      <c r="G82" s="58">
        <f>IF(OR(A82="",E82=""),"",IF(F82="Done",0,MAX(0,TODAY()-E82)))</f>
        <v/>
      </c>
      <c r="H82" s="43" t="n"/>
    </row>
    <row r="83" ht="18" customHeight="1">
      <c r="A83" s="43" t="n"/>
      <c r="B83" s="43" t="n"/>
      <c r="C83" s="43" t="n"/>
      <c r="D83" s="44" t="n"/>
      <c r="E83" s="44" t="n"/>
      <c r="F83" s="45" t="n"/>
      <c r="G83" s="58">
        <f>IF(OR(A83="",E83=""),"",IF(F83="Done",0,MAX(0,TODAY()-E83)))</f>
        <v/>
      </c>
      <c r="H83" s="43" t="n"/>
    </row>
    <row r="84" ht="18" customHeight="1">
      <c r="A84" s="43" t="n"/>
      <c r="B84" s="43" t="n"/>
      <c r="C84" s="43" t="n"/>
      <c r="D84" s="44" t="n"/>
      <c r="E84" s="44" t="n"/>
      <c r="F84" s="45" t="n"/>
      <c r="G84" s="58">
        <f>IF(OR(A84="",E84=""),"",IF(F84="Done",0,MAX(0,TODAY()-E84)))</f>
        <v/>
      </c>
      <c r="H84" s="43" t="n"/>
    </row>
    <row r="85" ht="18" customHeight="1">
      <c r="A85" s="43" t="n"/>
      <c r="B85" s="43" t="n"/>
      <c r="C85" s="43" t="n"/>
      <c r="D85" s="44" t="n"/>
      <c r="E85" s="44" t="n"/>
      <c r="F85" s="45" t="n"/>
      <c r="G85" s="58">
        <f>IF(OR(A85="",E85=""),"",IF(F85="Done",0,MAX(0,TODAY()-E85)))</f>
        <v/>
      </c>
      <c r="H85" s="43" t="n"/>
    </row>
    <row r="86" ht="18" customHeight="1">
      <c r="A86" s="43" t="n"/>
      <c r="B86" s="43" t="n"/>
      <c r="C86" s="43" t="n"/>
      <c r="D86" s="44" t="n"/>
      <c r="E86" s="44" t="n"/>
      <c r="F86" s="45" t="n"/>
      <c r="G86" s="58">
        <f>IF(OR(A86="",E86=""),"",IF(F86="Done",0,MAX(0,TODAY()-E86)))</f>
        <v/>
      </c>
      <c r="H86" s="43" t="n"/>
    </row>
    <row r="87" ht="18" customHeight="1">
      <c r="A87" s="43" t="n"/>
      <c r="B87" s="43" t="n"/>
      <c r="C87" s="43" t="n"/>
      <c r="D87" s="44" t="n"/>
      <c r="E87" s="44" t="n"/>
      <c r="F87" s="45" t="n"/>
      <c r="G87" s="58">
        <f>IF(OR(A87="",E87=""),"",IF(F87="Done",0,MAX(0,TODAY()-E87)))</f>
        <v/>
      </c>
      <c r="H87" s="43" t="n"/>
    </row>
    <row r="88" ht="18" customHeight="1">
      <c r="A88" s="43" t="n"/>
      <c r="B88" s="43" t="n"/>
      <c r="C88" s="43" t="n"/>
      <c r="D88" s="44" t="n"/>
      <c r="E88" s="44" t="n"/>
      <c r="F88" s="45" t="n"/>
      <c r="G88" s="58">
        <f>IF(OR(A88="",E88=""),"",IF(F88="Done",0,MAX(0,TODAY()-E88)))</f>
        <v/>
      </c>
      <c r="H88" s="43" t="n"/>
    </row>
    <row r="89" ht="18" customHeight="1">
      <c r="A89" s="43" t="n"/>
      <c r="B89" s="43" t="n"/>
      <c r="C89" s="43" t="n"/>
      <c r="D89" s="44" t="n"/>
      <c r="E89" s="44" t="n"/>
      <c r="F89" s="45" t="n"/>
      <c r="G89" s="58">
        <f>IF(OR(A89="",E89=""),"",IF(F89="Done",0,MAX(0,TODAY()-E89)))</f>
        <v/>
      </c>
      <c r="H89" s="43" t="n"/>
    </row>
    <row r="90" ht="18" customHeight="1">
      <c r="A90" s="43" t="n"/>
      <c r="B90" s="43" t="n"/>
      <c r="C90" s="43" t="n"/>
      <c r="D90" s="44" t="n"/>
      <c r="E90" s="44" t="n"/>
      <c r="F90" s="45" t="n"/>
      <c r="G90" s="58">
        <f>IF(OR(A90="",E90=""),"",IF(F90="Done",0,MAX(0,TODAY()-E90)))</f>
        <v/>
      </c>
      <c r="H90" s="43" t="n"/>
    </row>
    <row r="91" ht="18" customHeight="1">
      <c r="A91" s="43" t="n"/>
      <c r="B91" s="43" t="n"/>
      <c r="C91" s="43" t="n"/>
      <c r="D91" s="44" t="n"/>
      <c r="E91" s="44" t="n"/>
      <c r="F91" s="45" t="n"/>
      <c r="G91" s="58">
        <f>IF(OR(A91="",E91=""),"",IF(F91="Done",0,MAX(0,TODAY()-E91)))</f>
        <v/>
      </c>
      <c r="H91" s="43" t="n"/>
    </row>
    <row r="92" ht="18" customHeight="1">
      <c r="A92" s="43" t="n"/>
      <c r="B92" s="43" t="n"/>
      <c r="C92" s="43" t="n"/>
      <c r="D92" s="44" t="n"/>
      <c r="E92" s="44" t="n"/>
      <c r="F92" s="45" t="n"/>
      <c r="G92" s="58">
        <f>IF(OR(A92="",E92=""),"",IF(F92="Done",0,MAX(0,TODAY()-E92)))</f>
        <v/>
      </c>
      <c r="H92" s="43" t="n"/>
    </row>
    <row r="93" ht="22" customHeight="1">
      <c r="A93" s="25" t="inlineStr">
        <is>
          <t>TASKS ON THIS SHEET</t>
        </is>
      </c>
      <c r="B93" s="56" t="n"/>
      <c r="C93" s="56" t="n"/>
      <c r="D93" s="56" t="n"/>
      <c r="E93" s="56" t="n"/>
      <c r="F93" s="59">
        <f>COUNTA(B13:B92)</f>
        <v/>
      </c>
      <c r="G93" s="60">
        <f>COUNTIF(G13:G92,"&gt;0")</f>
        <v/>
      </c>
      <c r="H93" s="61" t="inlineStr">
        <is>
          <t>Tasks, and how many of them are late</t>
        </is>
      </c>
    </row>
    <row r="95" ht="40.5" customHeight="1">
      <c r="A95" s="7" t="inlineStr">
        <is>
          <t>Note: a task that is blocked is not the same as a task that is late. Blocked means somebody else has to move first. Write in the notes column who you are waiting for and what you asked them for, with the date. That note is what protects you when the client asks why the job ran over.</t>
        </is>
      </c>
    </row>
  </sheetData>
  <mergeCells count="10">
    <mergeCell ref="A9:H9"/>
    <mergeCell ref="D6:H6"/>
    <mergeCell ref="A95:H95"/>
    <mergeCell ref="A2:H2"/>
    <mergeCell ref="A10:H10"/>
    <mergeCell ref="D5:H5"/>
    <mergeCell ref="A93:E93"/>
    <mergeCell ref="A1:H1"/>
    <mergeCell ref="D4:H4"/>
    <mergeCell ref="A8:H8"/>
  </mergeCells>
  <conditionalFormatting sqref="G13:G92">
    <cfRule type="cellIs" priority="1" operator="greaterThan" dxfId="0">
      <formula>0</formula>
    </cfRule>
  </conditionalFormatting>
  <conditionalFormatting sqref="F13:F92">
    <cfRule type="cellIs" priority="2" operator="equal" dxfId="0">
      <formula>"Blocked"</formula>
    </cfRule>
    <cfRule type="cellIs" priority="3" operator="equal" dxfId="2">
      <formula>"Done"</formula>
    </cfRule>
  </conditionalFormatting>
  <conditionalFormatting sqref="B13:B92">
    <cfRule type="expression" priority="4" dxfId="0">
      <formula>AND($G13&lt;&gt;"",$G13&gt;0)</formula>
    </cfRule>
  </conditionalFormatting>
  <dataValidations count="1">
    <dataValidation sqref="F13:F92" showDropDown="0" showInputMessage="1" showErrorMessage="1" allowBlank="1" errorTitle="Choose from the list" error="Pick one of the options in the dropdown." promptTitle="Select" prompt="Where this task is right now." type="list">
      <formula1>"Not started,In progress,Blocked,Waiting on client,Done"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F48"/>
  <sheetViews>
    <sheetView showGridLines="0" workbookViewId="0">
      <pane ySplit="8" topLeftCell="A9" activePane="bottomLeft" state="frozen"/>
      <selection pane="bottomLeft" activeCell="A1" sqref="A1"/>
    </sheetView>
  </sheetViews>
  <sheetFormatPr baseColWidth="8" defaultRowHeight="15"/>
  <cols>
    <col width="46" customWidth="1" min="1" max="1"/>
    <col width="22" customWidth="1" min="2" max="2"/>
    <col width="22" customWidth="1" min="3" max="3"/>
    <col width="22" customWidth="1" min="4" max="4"/>
    <col width="30" customWidth="1" min="5" max="5"/>
    <col width="12" customWidth="1" min="6" max="6"/>
  </cols>
  <sheetData>
    <row r="1" ht="26" customHeight="1">
      <c r="A1" s="1" t="inlineStr">
        <is>
          <t>READING THE NUMBERS</t>
        </is>
      </c>
    </row>
    <row r="2" ht="14" customHeight="1">
      <c r="A2" s="2" t="inlineStr">
        <is>
          <t>Why the quote against your costs tells you more than the percentage complete ever will</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8" t="inlineStr">
        <is>
          <t>PERCENTAGE COMPLETE IS AN OPINION. COSTS AGAINST THE QUOTE IS A FACT</t>
        </is>
      </c>
      <c r="B10" s="9" t="n"/>
      <c r="C10" s="9" t="n"/>
      <c r="D10" s="9" t="n"/>
      <c r="E10" s="9" t="n"/>
      <c r="F10" s="9" t="n"/>
    </row>
    <row r="11" ht="44" customHeight="1">
      <c r="A11" s="20" t="inlineStr">
        <is>
          <t>Percentage complete is what you feel</t>
        </is>
      </c>
      <c r="B11" s="24" t="inlineStr">
        <is>
          <t>Nobody has ever entered 90% on a job that was actually 90% done. The number creeps up early and then sticks at 90% for weeks. It is an estimate made by the person who least wants to admit the job is behind.</t>
        </is>
      </c>
      <c r="C11" s="62" t="n"/>
      <c r="D11" s="62" t="n"/>
      <c r="E11" s="62" t="n"/>
      <c r="F11" s="19" t="n"/>
    </row>
    <row r="12" ht="44" customHeight="1">
      <c r="A12" s="20" t="inlineStr">
        <is>
          <t>Costs to date is what the bank account already knows</t>
        </is>
      </c>
      <c r="B12" s="24" t="inlineStr">
        <is>
          <t>Materials bought, subcontractors paid, plant hired, hours worked. It has already happened and it cannot be argued with. If you have spent 70% of the quote, you have spent 70% of the quote.</t>
        </is>
      </c>
      <c r="C12" s="62" t="n"/>
      <c r="D12" s="62" t="n"/>
      <c r="E12" s="62" t="n"/>
      <c r="F12" s="19" t="n"/>
    </row>
    <row r="13" ht="44" customHeight="1">
      <c r="A13" s="20" t="inlineStr">
        <is>
          <t>The gap between them is your early warning</t>
        </is>
      </c>
      <c r="B13" s="24" t="inlineStr">
        <is>
          <t>This workbook works out the share of the quote you have already spent, and takes the percentage complete off it. If you have spent 70% and you are 45% done, the gap is 25 points and the job is heading for a loss.</t>
        </is>
      </c>
      <c r="C13" s="62" t="n"/>
      <c r="D13" s="62" t="n"/>
      <c r="E13" s="62" t="n"/>
      <c r="F13" s="19" t="n"/>
    </row>
    <row r="14" ht="44" customHeight="1">
      <c r="A14" s="20" t="inlineStr">
        <is>
          <t>Ten points is the line to watch</t>
        </is>
      </c>
      <c r="B14" s="24" t="inlineStr">
        <is>
          <t>The Projects sheet flags a job once the costs are more than ten points ahead of the work. That is early enough to do something and late enough not to fire on every job in week one. Change the flag to suit your trade once you know your own pattern.</t>
        </is>
      </c>
      <c r="C14" s="62" t="n"/>
      <c r="D14" s="62" t="n"/>
      <c r="E14" s="62" t="n"/>
      <c r="F14" s="19" t="n"/>
    </row>
    <row r="15" ht="44" customHeight="1">
      <c r="A15" s="20" t="inlineStr">
        <is>
          <t>Profit against the quote is not cash</t>
        </is>
      </c>
      <c r="B15" s="24" t="inlineStr">
        <is>
          <t>Profit here is quoted value less costs to date. It is what the job should end up making if nothing else goes wrong. Still to invoice is what you have not yet billed. Neither of them is money in the bank until the client pays.</t>
        </is>
      </c>
      <c r="C15" s="62" t="n"/>
      <c r="D15" s="62" t="n"/>
      <c r="E15" s="62" t="n"/>
      <c r="F15" s="19" t="n"/>
    </row>
    <row r="17" ht="22" customHeight="1">
      <c r="A17" s="8" t="inlineStr">
        <is>
          <t>SPOTTING A JOB THAT IS GOING TO LOSE MONEY, BEFORE IT DOES</t>
        </is>
      </c>
      <c r="B17" s="9" t="n"/>
      <c r="C17" s="9" t="n"/>
      <c r="D17" s="9" t="n"/>
      <c r="E17" s="9" t="n"/>
      <c r="F17" s="9" t="n"/>
    </row>
    <row r="18" ht="17.5" customHeight="1">
      <c r="A18" s="7" t="inlineStr">
        <is>
          <t>Note: do this once a week. It takes five minutes and it is the single most useful thing in this workbook.</t>
        </is>
      </c>
    </row>
    <row r="19" ht="42" customHeight="1">
      <c r="A19" s="20" t="inlineStr">
        <is>
          <t>1. Put every cost on the job, on the day it happens</t>
        </is>
      </c>
      <c r="B19" s="24" t="inlineStr">
        <is>
          <t>Including your own time and your team's time at what they cost you, not at what you charge for them. A job only looks profitable while you are pretending your own labour is free.</t>
        </is>
      </c>
      <c r="C19" s="62" t="n"/>
      <c r="D19" s="62" t="n"/>
      <c r="E19" s="62" t="n"/>
      <c r="F19" s="19" t="n"/>
    </row>
    <row r="20" ht="42" customHeight="1">
      <c r="A20" s="20" t="inlineStr">
        <is>
          <t>2. Write down honestly how much of the work is finished</t>
        </is>
      </c>
      <c r="B20" s="24" t="inlineStr">
        <is>
          <t>Not how much time has passed. If the tiling is done and the plumbing is not, count the tiling.</t>
        </is>
      </c>
      <c r="C20" s="62" t="n"/>
      <c r="D20" s="62" t="n"/>
      <c r="E20" s="62" t="n"/>
      <c r="F20" s="19" t="n"/>
    </row>
    <row r="21" ht="42" customHeight="1">
      <c r="A21" s="20" t="inlineStr">
        <is>
          <t>3. Compare the two shares</t>
        </is>
      </c>
      <c r="B21" s="24" t="inlineStr">
        <is>
          <t>Share of the quote spent against share of the work done. The Projects sheet does this for you in the column headed costs ahead of progress.</t>
        </is>
      </c>
      <c r="C21" s="62" t="n"/>
      <c r="D21" s="62" t="n"/>
      <c r="E21" s="62" t="n"/>
      <c r="F21" s="19" t="n"/>
    </row>
    <row r="22" ht="42" customHeight="1">
      <c r="A22" s="20" t="inlineStr">
        <is>
          <t>4. If the costs are ahead, work out what the job will finish at</t>
        </is>
      </c>
      <c r="B22" s="24" t="inlineStr">
        <is>
          <t>Divide the costs to date by the percentage complete. That is roughly what the whole job will cost at the rate you are going. Compare it with the quote.</t>
        </is>
      </c>
      <c r="C22" s="62" t="n"/>
      <c r="D22" s="62" t="n"/>
      <c r="E22" s="62" t="n"/>
      <c r="F22" s="19" t="n"/>
    </row>
    <row r="23" ht="42" customHeight="1">
      <c r="A23" s="20" t="inlineStr">
        <is>
          <t>5. Act while there is still work left to do</t>
        </is>
      </c>
      <c r="B23" s="24" t="inlineStr">
        <is>
          <t>Talk to the client about a variation order in writing before you do the extra work, tighten the scope, change the method, or take the loss deliberately to keep the relationship. Doing nothing is the only option that guarantees the loss.</t>
        </is>
      </c>
      <c r="C23" s="62" t="n"/>
      <c r="D23" s="62" t="n"/>
      <c r="E23" s="62" t="n"/>
      <c r="F23" s="19" t="n"/>
    </row>
    <row r="25" ht="22" customHeight="1">
      <c r="A25" s="63" t="inlineStr">
        <is>
          <t>THE FINISH LINE CALCULATOR</t>
        </is>
      </c>
      <c r="B25" s="64" t="n"/>
      <c r="C25" s="64" t="n"/>
      <c r="D25" s="64" t="n"/>
      <c r="E25" s="64" t="n"/>
      <c r="F25" s="64" t="n"/>
    </row>
    <row r="26" ht="17.5" customHeight="1">
      <c r="A26" s="7" t="inlineStr">
        <is>
          <t>Note: type the three figures for one job and this tells you what it is on course to cost you.</t>
        </is>
      </c>
    </row>
    <row r="27" ht="22" customHeight="1">
      <c r="A27" s="10" t="inlineStr">
        <is>
          <t>Quoted value excluding VAT</t>
        </is>
      </c>
      <c r="B27" s="65" t="n">
        <v>100000</v>
      </c>
      <c r="C27" s="12" t="inlineStr">
        <is>
          <t>What the client agreed to pay, before VAT.</t>
        </is>
      </c>
    </row>
    <row r="28" ht="22" customHeight="1">
      <c r="A28" s="10" t="inlineStr">
        <is>
          <t>Costs to date</t>
        </is>
      </c>
      <c r="B28" s="65" t="n">
        <v>70000</v>
      </c>
      <c r="C28" s="12" t="inlineStr">
        <is>
          <t>Everything spent on the job so far, including your own labour at cost.</t>
        </is>
      </c>
    </row>
    <row r="29" ht="22" customHeight="1">
      <c r="A29" s="10" t="inlineStr">
        <is>
          <t>Percentage of the work actually finished</t>
        </is>
      </c>
      <c r="B29" s="66" t="n">
        <v>0.45</v>
      </c>
      <c r="C29" s="12" t="inlineStr">
        <is>
          <t>Your honest estimate. Type it with a percent sign.</t>
        </is>
      </c>
    </row>
    <row r="30" ht="26" customHeight="1">
      <c r="A30" s="10" t="inlineStr">
        <is>
          <t>Share of the quote already spent</t>
        </is>
      </c>
      <c r="B30" s="67">
        <f>IF(B27=0,"",B28/B27)</f>
        <v/>
      </c>
      <c r="C30" s="12" t="inlineStr">
        <is>
          <t>Costs to date divided by the quoted value.</t>
        </is>
      </c>
    </row>
    <row r="31" ht="26" customHeight="1">
      <c r="A31" s="10" t="inlineStr">
        <is>
          <t>Costs ahead of progress by</t>
        </is>
      </c>
      <c r="B31" s="68">
        <f>IF(B27=0,"",B28/B27-B29)</f>
        <v/>
      </c>
      <c r="C31" s="12" t="inlineStr">
        <is>
          <t>The share spent less the share finished. Over ten points and the job needs attention this week.</t>
        </is>
      </c>
    </row>
    <row r="32" ht="26" customHeight="1">
      <c r="A32" s="10" t="inlineStr">
        <is>
          <t>What the job is on course to cost you</t>
        </is>
      </c>
      <c r="B32" s="69">
        <f>IF(B29=0,"",B28/B29)</f>
        <v/>
      </c>
      <c r="C32" s="12" t="inlineStr">
        <is>
          <t>Costs to date divided by the share finished. This is the honest estimate of the final cost if nothing changes.</t>
        </is>
      </c>
    </row>
    <row r="33" ht="26" customHeight="1">
      <c r="A33" s="10" t="inlineStr">
        <is>
          <t>Profit or loss the job will finish at</t>
        </is>
      </c>
      <c r="B33" s="69">
        <f>IF(B29=0,"",B27-B28/B29)</f>
        <v/>
      </c>
      <c r="C33" s="12" t="inlineStr">
        <is>
          <t>Quoted value less the projected final cost. A negative number here, three weeks in, is a decision you still have time to make.</t>
        </is>
      </c>
    </row>
    <row r="34" ht="26" customHeight="1">
      <c r="A34" s="10" t="inlineStr">
        <is>
          <t>Margin the job will finish at</t>
        </is>
      </c>
      <c r="B34" s="70">
        <f>IF(OR(B29=0,B27=0),"",(B27-B28/B29)/B27)</f>
        <v/>
      </c>
      <c r="C34" s="12" t="inlineStr">
        <is>
          <t>The same thing as a percentage of the quote. Compare it with the margin you need to cover your overheads.</t>
        </is>
      </c>
    </row>
    <row r="35" ht="26" customHeight="1">
      <c r="A35" s="10" t="inlineStr">
        <is>
          <t>What you would have to quote to make the same job work</t>
        </is>
      </c>
      <c r="B35" s="71">
        <f>IF(B29=0,"",B28/B29*1.25)</f>
        <v/>
      </c>
      <c r="C35" s="12" t="inlineStr">
        <is>
          <t>The projected cost plus a quarter, as a starting point for the next quote. Replace the quarter with the margin your own overheads need.</t>
        </is>
      </c>
    </row>
    <row r="37" ht="22" customHeight="1">
      <c r="A37" s="8" t="inlineStr">
        <is>
          <t>WHAT EACH FLAG ON THE PROJECTS SHEET MEANS</t>
        </is>
      </c>
      <c r="B37" s="9" t="n"/>
      <c r="C37" s="9" t="n"/>
      <c r="D37" s="9" t="n"/>
      <c r="E37" s="9" t="n"/>
      <c r="F37" s="9" t="n"/>
    </row>
    <row r="38" ht="26" customHeight="1">
      <c r="A38" s="18" t="inlineStr">
        <is>
          <t>FLAG</t>
        </is>
      </c>
      <c r="B38" s="18" t="inlineStr">
        <is>
          <t>WHAT TRIGGERED IT</t>
        </is>
      </c>
      <c r="C38" s="18" t="inlineStr">
        <is>
          <t>WHAT TO DO ABOUT IT TODAY</t>
        </is>
      </c>
      <c r="D38" s="62" t="n"/>
      <c r="E38" s="62" t="n"/>
      <c r="F38" s="19" t="n"/>
    </row>
    <row r="39" ht="40" customHeight="1">
      <c r="A39" s="72" t="inlineStr">
        <is>
          <t>Losing money</t>
        </is>
      </c>
      <c r="B39" s="24" t="inlineStr">
        <is>
          <t>Costs to date have passed the quoted value.</t>
        </is>
      </c>
      <c r="C39" s="24" t="inlineStr">
        <is>
          <t>Stop and price the remaining work. Everything from here is out of your own pocket. Get any variation agreed in writing before you carry on.</t>
        </is>
      </c>
      <c r="D39" s="62" t="n"/>
      <c r="E39" s="62" t="n"/>
      <c r="F39" s="19" t="n"/>
    </row>
    <row r="40" ht="40" customHeight="1">
      <c r="A40" s="72" t="inlineStr">
        <is>
          <t>Overdue</t>
        </is>
      </c>
      <c r="B40" s="24" t="inlineStr">
        <is>
          <t>The due date has passed and the job is not complete, invoiced or cancelled.</t>
        </is>
      </c>
      <c r="C40" s="24" t="inlineStr">
        <is>
          <t>Give the client a new date in writing today. A missed date nobody was told about is what turns a late job into a dispute.</t>
        </is>
      </c>
      <c r="D40" s="62" t="n"/>
      <c r="E40" s="62" t="n"/>
      <c r="F40" s="19" t="n"/>
    </row>
    <row r="41" ht="40" customHeight="1">
      <c r="A41" s="73" t="inlineStr">
        <is>
          <t>Costs ahead of progress</t>
        </is>
      </c>
      <c r="B41" s="24" t="inlineStr">
        <is>
          <t>The share of the quote spent is more than ten points ahead of the percentage complete.</t>
        </is>
      </c>
      <c r="C41" s="24" t="inlineStr">
        <is>
          <t>Use the finish line calculator above. Decide this week whether to change the scope, change the method, or accept a thinner margin.</t>
        </is>
      </c>
      <c r="D41" s="62" t="n"/>
      <c r="E41" s="62" t="n"/>
      <c r="F41" s="19" t="n"/>
    </row>
    <row r="42" ht="40" customHeight="1">
      <c r="A42" s="74" t="inlineStr">
        <is>
          <t>On track</t>
        </is>
      </c>
      <c r="B42" s="24" t="inlineStr">
        <is>
          <t>Costs are in line with progress and the due date has not passed.</t>
        </is>
      </c>
      <c r="C42" s="24" t="inlineStr">
        <is>
          <t>Nothing. Keep booking the costs.</t>
        </is>
      </c>
      <c r="D42" s="62" t="n"/>
      <c r="E42" s="62" t="n"/>
      <c r="F42" s="19" t="n"/>
    </row>
    <row r="43" ht="40" customHeight="1">
      <c r="A43" s="75" t="inlineStr">
        <is>
          <t>Complete</t>
        </is>
      </c>
      <c r="B43" s="24" t="inlineStr">
        <is>
          <t>Status is Complete or Invoiced.</t>
        </is>
      </c>
      <c r="C43" s="24" t="inlineStr">
        <is>
          <t>Check the final margin against what you quoted, and write the lesson into your next quotation. Template B2 is the quotation.</t>
        </is>
      </c>
      <c r="D43" s="62" t="n"/>
      <c r="E43" s="62" t="n"/>
      <c r="F43" s="19" t="n"/>
    </row>
    <row r="44" ht="40" customHeight="1">
      <c r="A44" s="76" t="inlineStr">
        <is>
          <t>Cancelled</t>
        </is>
      </c>
      <c r="B44" s="24" t="inlineStr">
        <is>
          <t>Status is Cancelled.</t>
        </is>
      </c>
      <c r="C44" s="24" t="inlineStr">
        <is>
          <t>Recover what you can of the costs already incurred, and check what your terms say about cancellation.</t>
        </is>
      </c>
      <c r="D44" s="62" t="n"/>
      <c r="E44" s="62" t="n"/>
      <c r="F44" s="19" t="n"/>
    </row>
    <row r="46" ht="40.5" customHeight="1">
      <c r="A46" s="7" t="inlineStr">
        <is>
          <t>Note: quoted values and costs on this sheet are all excluding VAT. If you are a registered vendor, the VAT you charge is never yours and the VAT you pay on materials comes back to you, so leaving VAT out of both is the only way the margin means anything. Template B2 handles the VAT on the quotation itself.</t>
        </is>
      </c>
    </row>
    <row r="47" ht="29" customHeight="1">
      <c r="A47" s="57" t="inlineStr">
        <is>
          <t>Important: a variation order is any change to the work after the quote was accepted. Get it in writing, with the price, before you do it. Verbal variations are the single largest cause of small building and installation jobs losing money.</t>
        </is>
      </c>
    </row>
    <row r="48" ht="29" customHeight="1">
      <c r="A48" s="7" t="inlineStr">
        <is>
          <t>Note: rates, thresholds and fees quoted in this template were correct on 09 August 2026. Confirm the current figures on sars.gov.za, cipc.co.za or labour.gov.za before you rely on them.</t>
        </is>
      </c>
    </row>
  </sheetData>
  <mergeCells count="41">
    <mergeCell ref="A46:F46"/>
    <mergeCell ref="C39:F39"/>
    <mergeCell ref="A37:F37"/>
    <mergeCell ref="C38:F38"/>
    <mergeCell ref="A18:F18"/>
    <mergeCell ref="B22:F22"/>
    <mergeCell ref="C32:F32"/>
    <mergeCell ref="A26:F26"/>
    <mergeCell ref="C28:F28"/>
    <mergeCell ref="B21:F21"/>
    <mergeCell ref="A2:F2"/>
    <mergeCell ref="B12:F12"/>
    <mergeCell ref="A47:F47"/>
    <mergeCell ref="B11:F11"/>
    <mergeCell ref="C34:F34"/>
    <mergeCell ref="C6:F6"/>
    <mergeCell ref="A8:F8"/>
    <mergeCell ref="C30:F30"/>
    <mergeCell ref="A17:F17"/>
    <mergeCell ref="B23:F23"/>
    <mergeCell ref="C33:F33"/>
    <mergeCell ref="B14:F14"/>
    <mergeCell ref="C5:F5"/>
    <mergeCell ref="C42:F42"/>
    <mergeCell ref="B13:F13"/>
    <mergeCell ref="A10:F10"/>
    <mergeCell ref="C35:F35"/>
    <mergeCell ref="C4:F4"/>
    <mergeCell ref="B19:F19"/>
    <mergeCell ref="C29:F29"/>
    <mergeCell ref="A48:F48"/>
    <mergeCell ref="C41:F41"/>
    <mergeCell ref="C44:F44"/>
    <mergeCell ref="C40:F40"/>
    <mergeCell ref="C31:F31"/>
    <mergeCell ref="B20:F20"/>
    <mergeCell ref="B15:F15"/>
    <mergeCell ref="A1:F1"/>
    <mergeCell ref="C43:F43"/>
    <mergeCell ref="C27:F27"/>
    <mergeCell ref="A25:F25"/>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2026-08-10T01:14:50Z</dcterms:created>
  <dcterms:modified xmlns:dcterms="http://purl.org/dc/terms/" xmlns:xsi="http://www.w3.org/2001/XMLSchema-instance" xsi:type="dcterms:W3CDTF">2026-08-10T01:14:51Z</dcterms:modified>
</cp:coreProperties>
</file>