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hicle and year" sheetId="1" state="visible" r:id="rId1"/>
    <sheet xmlns:r="http://schemas.openxmlformats.org/officeDocument/2006/relationships" name="Trip log" sheetId="2" state="visible" r:id="rId2"/>
    <sheet xmlns:r="http://schemas.openxmlformats.org/officeDocument/2006/relationships" name="Claim calculator" sheetId="3" state="visible" r:id="rId3"/>
    <sheet xmlns:r="http://schemas.openxmlformats.org/officeDocument/2006/relationships" name="SARS rules and rates" sheetId="4" state="visible" r:id="rId4"/>
  </sheets>
  <definedNames>
    <definedName name="_xlnm.Print_Titles" localSheetId="1">'Trip log'!$12:$12</definedName>
  </definedNames>
  <calcPr calcId="124519" fullCalcOnLoad="1"/>
</workbook>
</file>

<file path=xl/styles.xml><?xml version="1.0" encoding="utf-8"?>
<styleSheet xmlns="http://schemas.openxmlformats.org/spreadsheetml/2006/main">
  <numFmts count="7">
    <numFmt numFmtId="164" formatCode="&quot;R&quot; #,##0.00"/>
    <numFmt numFmtId="165" formatCode="&quot;R&quot; #,##0"/>
    <numFmt numFmtId="166" formatCode="0.0"/>
    <numFmt numFmtId="167" formatCode="DD MMM YYYY"/>
    <numFmt numFmtId="168" formatCode="#,##0.0"/>
    <numFmt numFmtId="169" formatCode="0.0%"/>
    <numFmt numFmtId="170" formatCode="&quot;R&quot; #,##0.0000"/>
  </numFmts>
  <fonts count="30">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10"/>
    </font>
    <font>
      <name val="Arial"/>
      <b val="1"/>
      <color rgb="00222222"/>
      <sz val="10"/>
    </font>
    <font>
      <name val="Arial"/>
      <color rgb="000000FF"/>
      <sz val="10"/>
    </font>
    <font>
      <name val="Arial"/>
      <color rgb="006B6870"/>
      <sz val="9"/>
    </font>
    <font>
      <name val="Arial"/>
      <b val="1"/>
      <color rgb="00FFFFFF"/>
      <sz val="8.5"/>
    </font>
    <font>
      <name val="Arial"/>
      <color rgb="00191C4A"/>
      <sz val="9"/>
    </font>
    <font>
      <name val="Arial"/>
      <i val="1"/>
      <color rgb="00C4830A"/>
      <sz val="8.5"/>
    </font>
    <font>
      <name val="Arial"/>
      <b val="1"/>
      <color rgb="00191C4A"/>
      <sz val="9.5"/>
    </font>
    <font>
      <name val="Arial"/>
      <b val="1"/>
      <color rgb="00A32D2D"/>
      <sz val="9.5"/>
    </font>
    <font>
      <name val="Arial"/>
      <b val="1"/>
      <color rgb="00C4830A"/>
      <sz val="9"/>
    </font>
    <font>
      <name val="Arial"/>
      <b val="1"/>
      <color rgb="00191C4A"/>
      <sz val="12"/>
    </font>
    <font>
      <name val="Arial"/>
      <b val="1"/>
      <color rgb="001D9E75"/>
      <sz val="9.5"/>
    </font>
    <font>
      <name val="Arial"/>
      <color rgb="000000FF"/>
      <sz val="9.5"/>
    </font>
    <font>
      <name val="Arial"/>
      <b val="1"/>
      <color rgb="00191C4A"/>
      <sz val="10"/>
    </font>
    <font>
      <name val="Arial"/>
      <b val="1"/>
      <color rgb="006B6870"/>
      <sz val="10"/>
    </font>
    <font>
      <name val="Arial"/>
      <b val="1"/>
      <color rgb="001D9E75"/>
      <sz val="12"/>
    </font>
    <font>
      <name val="Arial"/>
      <b val="1"/>
      <color rgb="00C4830A"/>
      <sz val="12"/>
    </font>
    <font>
      <name val="Arial"/>
      <b val="1"/>
      <color rgb="0021759B"/>
      <sz val="12"/>
    </font>
    <font>
      <name val="Arial"/>
      <b val="1"/>
      <color rgb="00191C4A"/>
      <sz val="11"/>
    </font>
    <font>
      <name val="Arial"/>
      <b val="1"/>
      <color rgb="001D9E75"/>
      <sz val="11"/>
    </font>
    <font>
      <name val="Arial"/>
      <b val="1"/>
      <color rgb="00C4830A"/>
      <sz val="11"/>
    </font>
    <font>
      <name val="Arial"/>
      <b val="1"/>
      <color rgb="001D9E75"/>
      <sz val="13"/>
    </font>
    <font>
      <name val="Arial"/>
      <color rgb="0021759B"/>
      <sz val="10"/>
    </font>
    <font>
      <name val="Arial"/>
      <b val="1"/>
      <color rgb="001D9E75"/>
      <sz val="14"/>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11">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s>
  <cellStyleXfs count="1">
    <xf numFmtId="0" fontId="0" fillId="0" borderId="0"/>
  </cellStyleXfs>
  <cellXfs count="64">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2" borderId="2" applyAlignment="1" pivotButton="0" quotePrefix="0" xfId="0">
      <alignment vertical="center" indent="1"/>
    </xf>
    <xf numFmtId="0" fontId="0" fillId="2" borderId="2" pivotButton="0" quotePrefix="0" xfId="0"/>
    <xf numFmtId="0" fontId="7" fillId="0" borderId="0" applyAlignment="1" pivotButton="0" quotePrefix="0" xfId="0">
      <alignment vertical="center" indent="1"/>
    </xf>
    <xf numFmtId="0" fontId="8" fillId="3" borderId="3" applyAlignment="1" pivotButton="0" quotePrefix="0" xfId="0">
      <alignment horizontal="left" vertical="center" wrapText="1"/>
    </xf>
    <xf numFmtId="0" fontId="9" fillId="0" borderId="0" applyAlignment="1" pivotButton="0" quotePrefix="0" xfId="0">
      <alignment vertical="center" wrapText="1" indent="1"/>
    </xf>
    <xf numFmtId="164" fontId="19" fillId="3" borderId="3" applyAlignment="1" pivotButton="0" quotePrefix="0" xfId="0">
      <alignment horizontal="center" vertical="center"/>
    </xf>
    <xf numFmtId="3" fontId="19" fillId="3" borderId="3" applyAlignment="1" pivotButton="0" quotePrefix="0" xfId="0">
      <alignment horizontal="center" vertical="center"/>
    </xf>
    <xf numFmtId="0" fontId="12" fillId="0" borderId="0" applyAlignment="1" pivotButton="0" quotePrefix="0" xfId="0">
      <alignment vertical="top" wrapText="1" indent="1"/>
    </xf>
    <xf numFmtId="3" fontId="8" fillId="3" borderId="3" applyAlignment="1" pivotButton="0" quotePrefix="0" xfId="0">
      <alignment horizontal="center" vertical="center"/>
    </xf>
    <xf numFmtId="168" fontId="16" fillId="4" borderId="3" applyAlignment="1" pivotButton="0" quotePrefix="0" xfId="0">
      <alignment horizontal="center" vertical="center" indent="1"/>
    </xf>
    <xf numFmtId="168" fontId="21" fillId="4" borderId="3" applyAlignment="1" pivotButton="0" quotePrefix="0" xfId="0">
      <alignment horizontal="center" vertical="center" indent="1"/>
    </xf>
    <xf numFmtId="168" fontId="22" fillId="4" borderId="3" applyAlignment="1" pivotButton="0" quotePrefix="0" xfId="0">
      <alignment horizontal="center" vertical="center" indent="1"/>
    </xf>
    <xf numFmtId="169" fontId="23" fillId="4" borderId="3" applyAlignment="1" pivotButton="0" quotePrefix="0" xfId="0">
      <alignment horizontal="center" vertical="center" indent="1"/>
    </xf>
    <xf numFmtId="0" fontId="19" fillId="3" borderId="3" applyAlignment="1" pivotButton="0" quotePrefix="0" xfId="0">
      <alignment horizontal="center" vertical="center"/>
    </xf>
    <xf numFmtId="0" fontId="19" fillId="4" borderId="3" applyAlignment="1" pivotButton="0" quotePrefix="0" xfId="0">
      <alignment horizontal="left" vertical="center" wrapText="1" indent="1"/>
    </xf>
    <xf numFmtId="0" fontId="0" fillId="0" borderId="7" pivotButton="0" quotePrefix="0" xfId="0"/>
    <xf numFmtId="0" fontId="0" fillId="0" borderId="6" pivotButton="0" quotePrefix="0" xfId="0"/>
    <xf numFmtId="0" fontId="10" fillId="2" borderId="3" applyAlignment="1" pivotButton="0" quotePrefix="0" xfId="0">
      <alignment horizontal="center" vertical="center" wrapText="1"/>
    </xf>
    <xf numFmtId="167" fontId="18" fillId="3" borderId="3" applyAlignment="1" pivotButton="0" quotePrefix="0" xfId="0">
      <alignment horizontal="center" vertical="center"/>
    </xf>
    <xf numFmtId="0" fontId="18" fillId="3" borderId="3" applyAlignment="1" pivotButton="0" quotePrefix="0" xfId="0">
      <alignment horizontal="left" vertical="center" indent="1"/>
    </xf>
    <xf numFmtId="168" fontId="18" fillId="3" borderId="3" applyAlignment="1" pivotButton="0" quotePrefix="0" xfId="0">
      <alignment horizontal="left" vertical="center" indent="1"/>
    </xf>
    <xf numFmtId="168" fontId="13" fillId="4" borderId="3" applyAlignment="1" pivotButton="0" quotePrefix="0" xfId="0">
      <alignment horizontal="right" vertical="center" indent="1"/>
    </xf>
    <xf numFmtId="3" fontId="18" fillId="3" borderId="3" applyAlignment="1" pivotButton="0" quotePrefix="0" xfId="0">
      <alignment horizontal="left" vertical="center" indent="1"/>
    </xf>
    <xf numFmtId="0" fontId="19" fillId="5" borderId="8" applyAlignment="1" pivotButton="0" quotePrefix="0" xfId="0">
      <alignment vertical="center" indent="1"/>
    </xf>
    <xf numFmtId="0" fontId="0" fillId="0" borderId="10" pivotButton="0" quotePrefix="0" xfId="0"/>
    <xf numFmtId="168" fontId="16" fillId="5" borderId="8" applyAlignment="1" pivotButton="0" quotePrefix="0" xfId="0">
      <alignment horizontal="right" vertical="center" indent="1"/>
    </xf>
    <xf numFmtId="3" fontId="20" fillId="5" borderId="8" applyAlignment="1" pivotButton="0" quotePrefix="0" xfId="0">
      <alignment horizontal="center" vertical="center"/>
    </xf>
    <xf numFmtId="0" fontId="0" fillId="5" borderId="8" pivotButton="0" quotePrefix="0" xfId="0"/>
    <xf numFmtId="0" fontId="5" fillId="0" borderId="0" applyAlignment="1" pivotButton="0" quotePrefix="0" xfId="0">
      <alignment horizontal="center" vertical="center"/>
    </xf>
    <xf numFmtId="164" fontId="24" fillId="4" borderId="3" applyAlignment="1" pivotButton="0" quotePrefix="0" xfId="0">
      <alignment horizontal="center" vertical="center" indent="1"/>
    </xf>
    <xf numFmtId="168" fontId="24" fillId="4" borderId="3" applyAlignment="1" pivotButton="0" quotePrefix="0" xfId="0">
      <alignment horizontal="center" vertical="center" indent="1"/>
    </xf>
    <xf numFmtId="168" fontId="25" fillId="4" borderId="3" applyAlignment="1" pivotButton="0" quotePrefix="0" xfId="0">
      <alignment horizontal="center" vertical="center" indent="1"/>
    </xf>
    <xf numFmtId="168" fontId="26" fillId="4" borderId="3" applyAlignment="1" pivotButton="0" quotePrefix="0" xfId="0">
      <alignment horizontal="center" vertical="center" indent="1"/>
    </xf>
    <xf numFmtId="3" fontId="24" fillId="4" borderId="3" applyAlignment="1" pivotButton="0" quotePrefix="0" xfId="0">
      <alignment horizontal="center" vertical="center" indent="1"/>
    </xf>
    <xf numFmtId="0" fontId="24" fillId="0" borderId="0" applyAlignment="1" pivotButton="0" quotePrefix="0" xfId="0">
      <alignment vertical="center" indent="1"/>
    </xf>
    <xf numFmtId="164" fontId="27" fillId="4" borderId="3" applyAlignment="1" pivotButton="0" quotePrefix="0" xfId="0">
      <alignment horizontal="center" vertical="center" indent="1"/>
    </xf>
    <xf numFmtId="1" fontId="24" fillId="4" borderId="3" applyAlignment="1" pivotButton="0" quotePrefix="0" xfId="0">
      <alignment horizontal="center" vertical="center" indent="1"/>
    </xf>
    <xf numFmtId="0" fontId="28" fillId="4" borderId="3" applyAlignment="1" pivotButton="0" quotePrefix="0" xfId="0">
      <alignment horizontal="left" vertical="center" wrapText="1" indent="1"/>
    </xf>
    <xf numFmtId="166" fontId="24" fillId="4" borderId="3" applyAlignment="1" pivotButton="0" quotePrefix="0" xfId="0">
      <alignment horizontal="center" vertical="center" indent="1"/>
    </xf>
    <xf numFmtId="170" fontId="24" fillId="4" borderId="3" applyAlignment="1" pivotButton="0" quotePrefix="0" xfId="0">
      <alignment horizontal="center" vertical="center" indent="1"/>
    </xf>
    <xf numFmtId="170" fontId="23" fillId="4" borderId="3" applyAlignment="1" pivotButton="0" quotePrefix="0" xfId="0">
      <alignment horizontal="center" vertical="center" indent="1"/>
    </xf>
    <xf numFmtId="164" fontId="29" fillId="4" borderId="3" applyAlignment="1" pivotButton="0" quotePrefix="0" xfId="0">
      <alignment horizontal="center" vertical="center" indent="1"/>
    </xf>
    <xf numFmtId="0" fontId="23" fillId="4" borderId="3" applyAlignment="1" pivotButton="0" quotePrefix="0" xfId="0">
      <alignment horizontal="center" vertical="center" wrapText="1"/>
    </xf>
    <xf numFmtId="164" fontId="22" fillId="4" borderId="3" applyAlignment="1" pivotButton="0" quotePrefix="0" xfId="0">
      <alignment horizontal="center" vertical="center" indent="1"/>
    </xf>
    <xf numFmtId="164" fontId="8" fillId="3" borderId="3" applyAlignment="1" pivotButton="0" quotePrefix="0" xfId="0">
      <alignment horizontal="center" vertical="center"/>
    </xf>
    <xf numFmtId="165" fontId="8" fillId="3" borderId="3" applyAlignment="1" pivotButton="0" quotePrefix="0" xfId="0">
      <alignment horizontal="right" vertical="center"/>
    </xf>
    <xf numFmtId="166" fontId="8" fillId="3" borderId="3" applyAlignment="1" pivotButton="0" quotePrefix="0" xfId="0">
      <alignment horizontal="center" vertical="center"/>
    </xf>
    <xf numFmtId="0" fontId="11" fillId="0" borderId="3" applyAlignment="1" pivotButton="0" quotePrefix="0" xfId="0">
      <alignment vertical="center" wrapText="1" indent="1"/>
    </xf>
    <xf numFmtId="0" fontId="13" fillId="0" borderId="3" applyAlignment="1" pivotButton="0" quotePrefix="0" xfId="0">
      <alignment vertical="center" wrapText="1" indent="1"/>
    </xf>
    <xf numFmtId="0" fontId="9" fillId="0" borderId="3" applyAlignment="1" pivotButton="0" quotePrefix="0" xfId="0">
      <alignment vertical="center" wrapText="1" indent="1"/>
    </xf>
    <xf numFmtId="0" fontId="4" fillId="0" borderId="3" applyAlignment="1" pivotButton="0" quotePrefix="0" xfId="0">
      <alignment vertical="center" wrapText="1" indent="1"/>
    </xf>
    <xf numFmtId="0" fontId="14" fillId="0" borderId="3" applyAlignment="1" pivotButton="0" quotePrefix="0" xfId="0">
      <alignment vertical="center" wrapText="1" indent="1"/>
    </xf>
    <xf numFmtId="0" fontId="15" fillId="0" borderId="3" applyAlignment="1" pivotButton="0" quotePrefix="0" xfId="0">
      <alignment vertical="center" wrapText="1" indent="1"/>
    </xf>
    <xf numFmtId="0" fontId="16" fillId="0" borderId="3" applyAlignment="1" pivotButton="0" quotePrefix="0" xfId="0">
      <alignment horizontal="center" vertical="center"/>
    </xf>
    <xf numFmtId="0" fontId="17" fillId="0" borderId="3" applyAlignment="1" pivotButton="0" quotePrefix="0" xfId="0">
      <alignment horizontal="center" vertical="center"/>
    </xf>
    <xf numFmtId="0" fontId="14" fillId="0" borderId="3" applyAlignment="1" pivotButton="0" quotePrefix="0" xfId="0">
      <alignment horizontal="center" vertical="center"/>
    </xf>
  </cellXfs>
  <cellStyles count="1">
    <cellStyle name="Normal" xfId="0" builtinId="0" hidden="0"/>
  </cellStyles>
  <dxfs count="3">
    <dxf>
      <font>
        <name val="Arial"/>
        <b val="1"/>
        <color rgb="001D9E75"/>
        <sz val="10"/>
      </font>
    </dxf>
    <dxf>
      <font>
        <name val="Arial"/>
        <b val="1"/>
        <color rgb="00A32D2D"/>
        <sz val="10"/>
      </font>
    </dxf>
    <dxf>
      <fill>
        <patternFill patternType="solid">
          <fgColor rgb="00E8E9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F39"/>
  <sheetViews>
    <sheetView showGridLines="0" workbookViewId="0">
      <pane ySplit="8" topLeftCell="A9" activePane="bottomLeft" state="frozen"/>
      <selection pane="bottomLeft" activeCell="A1" sqref="A1"/>
    </sheetView>
  </sheetViews>
  <sheetFormatPr baseColWidth="8" defaultRowHeight="15"/>
  <cols>
    <col width="50" customWidth="1" min="1" max="1"/>
    <col width="26" customWidth="1" min="2" max="2"/>
    <col width="13" customWidth="1" min="3" max="3"/>
    <col width="13" customWidth="1" min="4" max="4"/>
    <col width="38" customWidth="1" min="5" max="5"/>
    <col width="12" customWidth="1" min="6" max="6"/>
  </cols>
  <sheetData>
    <row r="1" ht="26" customHeight="1">
      <c r="A1" s="1" t="inlineStr">
        <is>
          <t>VEHICLE AND YEAR OF ASSESSMENT</t>
        </is>
      </c>
    </row>
    <row r="2" ht="14" customHeight="1">
      <c r="A2" s="2" t="inlineStr">
        <is>
          <t>One vehicle, one year of assessment, and the two odometer readings SARS requires</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8" t="inlineStr">
        <is>
          <t>THE VEHICLE</t>
        </is>
      </c>
      <c r="B10" s="9" t="n"/>
      <c r="C10" s="9" t="n"/>
      <c r="D10" s="9" t="n"/>
      <c r="E10" s="9" t="n"/>
      <c r="F10" s="9" t="n"/>
    </row>
    <row r="11" ht="34" customHeight="1">
      <c r="A11" s="10" t="inlineStr">
        <is>
          <t>Vehicle registration number</t>
        </is>
      </c>
      <c r="B11" s="11" t="n"/>
      <c r="C11" s="12" t="inlineStr">
        <is>
          <t>One vehicle per copy of this workbook.</t>
        </is>
      </c>
    </row>
    <row r="12" ht="34" customHeight="1">
      <c r="A12" s="10" t="inlineStr">
        <is>
          <t>Make and model</t>
        </is>
      </c>
      <c r="B12" s="11" t="n"/>
      <c r="C12" s="12" t="inlineStr">
        <is>
          <t>For example, Toyota Hilux 2.4 GD-6 single cab.</t>
        </is>
      </c>
    </row>
    <row r="13" ht="34" customHeight="1">
      <c r="A13" s="10" t="inlineStr">
        <is>
          <t>Value of the vehicle including VAT</t>
        </is>
      </c>
      <c r="B13" s="13" t="n"/>
      <c r="C13" s="12" t="inlineStr">
        <is>
          <t>The original cost including VAT and excluding finance charges and interest, for a normal arm's length purchase. For a leased vehicle use the cash value. Otherwise use market value plus notional VAT. This is the figure that decides which band of the deemed cost table applies to you.</t>
        </is>
      </c>
    </row>
    <row r="14" ht="34" customHeight="1">
      <c r="A14" s="10" t="inlineStr">
        <is>
          <t>Year of assessment</t>
        </is>
      </c>
      <c r="B14" s="11" t="inlineStr">
        <is>
          <t>1 March 2026 to 28 February 2027</t>
        </is>
      </c>
      <c r="C14" s="12" t="inlineStr">
        <is>
          <t>The year of assessment for an individual runs from 1 March to the last day of February. SARS calls this year the 2027 tax year.</t>
        </is>
      </c>
    </row>
    <row r="15" ht="34" customHeight="1">
      <c r="A15" s="10" t="inlineStr">
        <is>
          <t>Days you held and used the vehicle in the year</t>
        </is>
      </c>
      <c r="B15" s="14" t="n">
        <v>365</v>
      </c>
      <c r="C15" s="12" t="inlineStr">
        <is>
          <t>365 for a full year. Fewer if you bought, sold or replaced the vehicle during the year. This apportions the fixed cost in the deemed cost method.</t>
        </is>
      </c>
    </row>
    <row r="17" ht="22" customHeight="1">
      <c r="A17" s="8" t="inlineStr">
        <is>
          <t>THE ODOMETER READINGS, BOTH COMPULSORY</t>
        </is>
      </c>
      <c r="B17" s="9" t="n"/>
      <c r="C17" s="9" t="n"/>
      <c r="D17" s="9" t="n"/>
      <c r="E17" s="9" t="n"/>
      <c r="F17" s="9" t="n"/>
    </row>
    <row r="18" ht="40.5" customHeight="1">
      <c r="A18" s="15" t="inlineStr">
        <is>
          <t>Important: SARS: record your vehicle's odometer reading on 1 March each year, and again on the last day of February the following year. The difference between the two gives your total kilometres travelled for the year. Total kilometres is the denominator in every calculation on the Claim calculator sheet, so without both readings the claim cannot be worked out at all.</t>
        </is>
      </c>
    </row>
    <row r="19" ht="24" customHeight="1">
      <c r="A19" s="10" t="inlineStr">
        <is>
          <t>Opening odometer reading on 1 March</t>
        </is>
      </c>
      <c r="B19" s="16" t="n"/>
      <c r="C19" s="12" t="inlineStr">
        <is>
          <t>Compulsory. Take a photograph of the dashboard on the day and keep it with your records.</t>
        </is>
      </c>
    </row>
    <row r="20" ht="30" customHeight="1">
      <c r="A20" s="10" t="inlineStr">
        <is>
          <t>Closing odometer reading on the last day of February</t>
        </is>
      </c>
      <c r="B20" s="16" t="n"/>
      <c r="C20" s="12" t="inlineStr">
        <is>
          <t>Compulsory. If you replaced the vehicle during the year, you need a closing reading for the old one and an opening reading for the new one, in separate copies of this workbook.</t>
        </is>
      </c>
    </row>
    <row r="22" ht="22" customHeight="1">
      <c r="A22" s="8" t="inlineStr">
        <is>
          <t>YOUR KILOMETRES FOR THE YEAR</t>
        </is>
      </c>
      <c r="B22" s="9" t="n"/>
      <c r="C22" s="9" t="n"/>
      <c r="D22" s="9" t="n"/>
      <c r="E22" s="9" t="n"/>
      <c r="F22" s="9" t="n"/>
    </row>
    <row r="23" ht="30" customHeight="1">
      <c r="A23" s="10" t="inlineStr">
        <is>
          <t>Total kilometres for the year</t>
        </is>
      </c>
      <c r="B23" s="17">
        <f>IF(OR(INDEX(B:B,19)="",INDEX(B:B,20)=""),"",INDEX(B:B,20)-INDEX(B:B,19))</f>
        <v/>
      </c>
      <c r="C23" s="12" t="inlineStr">
        <is>
          <t>Closing odometer less opening odometer.</t>
        </is>
      </c>
    </row>
    <row r="24" ht="30" customHeight="1">
      <c r="A24" s="10" t="inlineStr">
        <is>
          <t>Business kilometres, from the Trip log</t>
        </is>
      </c>
      <c r="B24" s="18">
        <f>INDEX('Trip log'!E:E,163)</f>
        <v/>
      </c>
      <c r="C24" s="12" t="inlineStr">
        <is>
          <t>The total of the business kilometres column on the Trip log sheet. It updates itself every time you add a trip.</t>
        </is>
      </c>
    </row>
    <row r="25" ht="30" customHeight="1">
      <c r="A25" s="10" t="inlineStr">
        <is>
          <t>Private kilometres</t>
        </is>
      </c>
      <c r="B25" s="19">
        <f>IF(OR(INDEX(B:B,23)="",INDEX(B:B,24)=""),"",INDEX(B:B,23)-INDEX(B:B,24))</f>
        <v/>
      </c>
      <c r="C25" s="12" t="inlineStr">
        <is>
          <t>Total kilometres less business kilometres. Private travel does not need a line by line log, and home to your normal place of work counts as private.</t>
        </is>
      </c>
    </row>
    <row r="26" ht="30" customHeight="1">
      <c r="A26" s="10" t="inlineStr">
        <is>
          <t>Business use as a percentage of total kilometres</t>
        </is>
      </c>
      <c r="B26" s="20">
        <f>IF(OR(INDEX(B:B,23)="",INDEX(B:B,23)=0),"",INDEX(B:B,24)/INDEX(B:B,23))</f>
        <v/>
      </c>
      <c r="C26" s="12" t="inlineStr">
        <is>
          <t>For information. It is not used in either calculation, but it is the number an assessor will look at to see whether your log is plausible.</t>
        </is>
      </c>
    </row>
    <row r="28" ht="22" customHeight="1">
      <c r="A28" s="8" t="inlineStr">
        <is>
          <t>WHO PAID FOR WHAT</t>
        </is>
      </c>
      <c r="B28" s="9" t="n"/>
      <c r="C28" s="9" t="n"/>
      <c r="D28" s="9" t="n"/>
      <c r="E28" s="9" t="n"/>
      <c r="F28" s="9" t="n"/>
    </row>
    <row r="29" ht="34" customHeight="1">
      <c r="A29" s="10" t="inlineStr">
        <is>
          <t>Did you bear the full cost of the fuel?</t>
        </is>
      </c>
      <c r="B29" s="21" t="n"/>
      <c r="C29" s="12" t="inlineStr">
        <is>
          <t>Yes only if you paid for all of it yourself. A fuel card or a petrol allowance from your employer means the answer is No, and the fuel component of the deemed cost falls away.</t>
        </is>
      </c>
    </row>
    <row r="30" ht="34" customHeight="1">
      <c r="A30" s="10" t="inlineStr">
        <is>
          <t>Did you bear the full cost of maintenance and repairs?</t>
        </is>
      </c>
      <c r="B30" s="21" t="n"/>
      <c r="C30" s="12" t="inlineStr">
        <is>
          <t>Yes only if you paid for all of it yourself. A vehicle under a maintenance plan paid by your employer means the answer is No, and the maintenance component of the deemed cost falls away.</t>
        </is>
      </c>
    </row>
    <row r="32" ht="22" customHeight="1">
      <c r="A32" s="8" t="inlineStr">
        <is>
          <t>CHECKS BEFORE YOU FILE</t>
        </is>
      </c>
      <c r="B32" s="9" t="n"/>
      <c r="C32" s="9" t="n"/>
      <c r="D32" s="9" t="n"/>
      <c r="E32" s="9" t="n"/>
      <c r="F32" s="9" t="n"/>
    </row>
    <row r="33" ht="22" customHeight="1">
      <c r="A33" s="10" t="inlineStr">
        <is>
          <t>Both odometer readings entered?</t>
        </is>
      </c>
      <c r="C33" s="22">
        <f>IF(AND(INDEX(B:B,19)&lt;&gt;"",INDEX(B:B,20)&lt;&gt;""),"Yes","No. Without both readings there is no claim")</f>
        <v/>
      </c>
      <c r="D33" s="23" t="n"/>
      <c r="E33" s="23" t="n"/>
      <c r="F33" s="24" t="n"/>
    </row>
    <row r="34" ht="22" customHeight="1">
      <c r="A34" s="10" t="inlineStr">
        <is>
          <t>Closing reading higher than the opening reading?</t>
        </is>
      </c>
      <c r="C34" s="22">
        <f>IF(OR(INDEX(B:B,19)="",INDEX(B:B,20)=""),"Fill in both readings",IF(INDEX(B:B,20)&gt;INDEX(B:B,19),"Yes","No. Check the two readings"))</f>
        <v/>
      </c>
      <c r="D34" s="23" t="n"/>
      <c r="E34" s="23" t="n"/>
      <c r="F34" s="24" t="n"/>
    </row>
    <row r="35" ht="22" customHeight="1">
      <c r="A35" s="10" t="inlineStr">
        <is>
          <t>Business kilometres within the total for the year?</t>
        </is>
      </c>
      <c r="C35" s="22">
        <f>IF(OR(INDEX(B:B,23)="",INDEX(B:B,23)=0),"Fill in both odometer readings",IF(INDEX(B:B,24)&lt;=INDEX(B:B,23),"Yes","No. The log shows more business kilometres than the odometer allows"))</f>
        <v/>
      </c>
      <c r="D35" s="23" t="n"/>
      <c r="E35" s="23" t="n"/>
      <c r="F35" s="24" t="n"/>
    </row>
    <row r="36" ht="22" customHeight="1">
      <c r="A36" s="10" t="inlineStr">
        <is>
          <t>Is there at least one trip in the log?</t>
        </is>
      </c>
      <c r="C36" s="22">
        <f>IF(INDEX(B:B,24)&gt;0,"Yes","No. A logbook with no trips claims nothing")</f>
        <v/>
      </c>
      <c r="D36" s="23" t="n"/>
      <c r="E36" s="23" t="n"/>
      <c r="F36" s="24" t="n"/>
    </row>
    <row r="38" ht="40.5" customHeight="1">
      <c r="A38" s="7" t="inlineStr">
        <is>
          <t>Note: keep the logbook, this workbook and every supporting slip for five years from the date you submit the return it supports. That is sections 29 to 32 of the Tax Administration Act. If SARS opens an audit or you object to an assessment, you keep them until that is finished.</t>
        </is>
      </c>
    </row>
    <row r="39" ht="29" customHeight="1">
      <c r="A39" s="7" t="inlineStr">
        <is>
          <t>Note: rates, thresholds and fees quoted in this template were correct on 09 August 2026. Confirm the current figures on sars.gov.za, cipc.co.za or labour.gov.za before you rely on them.</t>
        </is>
      </c>
    </row>
  </sheetData>
  <mergeCells count="35">
    <mergeCell ref="C23:F23"/>
    <mergeCell ref="A36:B36"/>
    <mergeCell ref="A18:F18"/>
    <mergeCell ref="C19:F19"/>
    <mergeCell ref="C13:F13"/>
    <mergeCell ref="A2:F2"/>
    <mergeCell ref="C34:F34"/>
    <mergeCell ref="A32:F32"/>
    <mergeCell ref="C6:F6"/>
    <mergeCell ref="A8:F8"/>
    <mergeCell ref="C30:F30"/>
    <mergeCell ref="A22:F22"/>
    <mergeCell ref="C15:F15"/>
    <mergeCell ref="A17:F17"/>
    <mergeCell ref="C33:F33"/>
    <mergeCell ref="C24:F24"/>
    <mergeCell ref="C5:F5"/>
    <mergeCell ref="C14:F14"/>
    <mergeCell ref="A38:F38"/>
    <mergeCell ref="A10:F10"/>
    <mergeCell ref="A28:F28"/>
    <mergeCell ref="C35:F35"/>
    <mergeCell ref="C4:F4"/>
    <mergeCell ref="A33:B33"/>
    <mergeCell ref="C20:F20"/>
    <mergeCell ref="C26:F26"/>
    <mergeCell ref="C29:F29"/>
    <mergeCell ref="C25:F25"/>
    <mergeCell ref="A39:F39"/>
    <mergeCell ref="A35:B35"/>
    <mergeCell ref="A1:F1"/>
    <mergeCell ref="C12:F12"/>
    <mergeCell ref="C11:F11"/>
    <mergeCell ref="C36:F36"/>
    <mergeCell ref="A34:B34"/>
  </mergeCells>
  <conditionalFormatting sqref="C33">
    <cfRule type="cellIs" priority="1" operator="equal" dxfId="0">
      <formula>"Yes"</formula>
    </cfRule>
    <cfRule type="expression" priority="2" dxfId="1">
      <formula>LEFT(C33,2)="No"</formula>
    </cfRule>
  </conditionalFormatting>
  <conditionalFormatting sqref="C34">
    <cfRule type="cellIs" priority="3" operator="equal" dxfId="0">
      <formula>"Yes"</formula>
    </cfRule>
    <cfRule type="expression" priority="4" dxfId="1">
      <formula>LEFT(C34,2)="No"</formula>
    </cfRule>
  </conditionalFormatting>
  <conditionalFormatting sqref="C35">
    <cfRule type="cellIs" priority="5" operator="equal" dxfId="0">
      <formula>"Yes"</formula>
    </cfRule>
    <cfRule type="expression" priority="6" dxfId="1">
      <formula>LEFT(C35,2)="No"</formula>
    </cfRule>
  </conditionalFormatting>
  <conditionalFormatting sqref="C36">
    <cfRule type="cellIs" priority="7" operator="equal" dxfId="0">
      <formula>"Yes"</formula>
    </cfRule>
    <cfRule type="expression" priority="8" dxfId="1">
      <formula>LEFT(C36,2)="No"</formula>
    </cfRule>
  </conditionalFormatting>
  <dataValidations count="2">
    <dataValidation sqref="B29" showDropDown="0" showInputMessage="1" showErrorMessage="1" allowBlank="1" errorTitle="Choose from the list" error="Pick one of the options in the dropdown." promptTitle="Select" prompt="Yes only if you personally bore the full cost." type="list">
      <formula1>"Yes,No"</formula1>
    </dataValidation>
    <dataValidation sqref="B30" showDropDown="0" showInputMessage="1" showErrorMessage="1" allowBlank="1" errorTitle="Choose from the list" error="Pick one of the options in the dropdown." promptTitle="Select" prompt="Yes only if you personally bore the full cost." type="list">
      <formula1>"Yes,No"</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G168"/>
  <sheetViews>
    <sheetView showGridLines="0" workbookViewId="0">
      <pane ySplit="12" topLeftCell="A13" activePane="bottomLeft" state="frozen"/>
      <selection pane="bottomLeft" activeCell="A1" sqref="A1"/>
    </sheetView>
  </sheetViews>
  <sheetFormatPr baseColWidth="8" defaultRowHeight="15"/>
  <cols>
    <col width="13" customWidth="1" min="1" max="1"/>
    <col width="26" customWidth="1" min="2" max="2"/>
    <col width="26" customWidth="1" min="3" max="3"/>
    <col width="36" customWidth="1" min="4" max="4"/>
    <col width="15" customWidth="1" min="5" max="5"/>
    <col width="17" customWidth="1" min="6" max="6"/>
    <col width="15" customWidth="1" min="7" max="7"/>
  </cols>
  <sheetData>
    <row r="1" ht="26" customHeight="1">
      <c r="A1" s="1" t="inlineStr">
        <is>
          <t>TRIP LOG</t>
        </is>
      </c>
    </row>
    <row r="2" ht="14" customHeight="1">
      <c r="A2" s="2" t="inlineStr">
        <is>
          <t>One line for every business trip. These are the fields SARS requires, and all of them are required</t>
        </is>
      </c>
    </row>
    <row r="3" ht="4" customHeight="1">
      <c r="A3" s="3" t="n"/>
      <c r="B3" s="3" t="n"/>
      <c r="C3" s="3" t="n"/>
      <c r="D3" s="3" t="n"/>
      <c r="E3" s="3" t="n"/>
      <c r="F3" s="3" t="n"/>
      <c r="G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17.5" customHeight="1">
      <c r="A9" s="7" t="inlineStr">
        <is>
          <t>Note: log only business trips here. Private trips are the balance and do not need a line of their own. Home to your normal place of work is private travel and may not be logged as business.</t>
        </is>
      </c>
    </row>
    <row r="10" ht="17.5" customHeight="1">
      <c r="A10" s="7" t="inlineStr">
        <is>
          <t>Note: write a real reason. "Client meeting, Sandton" or "Deliver order to Mthatha branch" is enough. "Business" on its own is not, and it is the field an assessor looks at first.</t>
        </is>
      </c>
    </row>
    <row r="12" ht="34" customHeight="1">
      <c r="A12" s="25" t="inlineStr">
        <is>
          <t>DATE OF TRAVEL</t>
        </is>
      </c>
      <c r="B12" s="25" t="inlineStr">
        <is>
          <t>WHERE YOU STARTED YOUR TRIP</t>
        </is>
      </c>
      <c r="C12" s="25" t="inlineStr">
        <is>
          <t>WHERE YOU WENT</t>
        </is>
      </c>
      <c r="D12" s="25" t="inlineStr">
        <is>
          <t>REASON FOR THE TRIP</t>
        </is>
      </c>
      <c r="E12" s="25" t="inlineStr">
        <is>
          <t>BUSINESS KILOMETRES</t>
        </is>
      </c>
      <c r="F12" s="25" t="inlineStr">
        <is>
          <t>RUNNING TOTAL OF BUSINESS KILOMETRES</t>
        </is>
      </c>
      <c r="G12" s="25" t="inlineStr">
        <is>
          <t>ODOMETER AT THE END OF THE TRIP</t>
        </is>
      </c>
    </row>
    <row r="13" ht="18" customHeight="1">
      <c r="A13" s="26" t="n"/>
      <c r="B13" s="27" t="n"/>
      <c r="C13" s="27" t="n"/>
      <c r="D13" s="27" t="n"/>
      <c r="E13" s="28" t="n"/>
      <c r="F13" s="29">
        <f>IF(E13="","",SUM(INDEX(E:E,13):E13))</f>
        <v/>
      </c>
      <c r="G13" s="30" t="n"/>
    </row>
    <row r="14" ht="18" customHeight="1">
      <c r="A14" s="26" t="n"/>
      <c r="B14" s="27" t="n"/>
      <c r="C14" s="27" t="n"/>
      <c r="D14" s="27" t="n"/>
      <c r="E14" s="28" t="n"/>
      <c r="F14" s="29">
        <f>IF(E14="","",SUM(INDEX(E:E,13):E14))</f>
        <v/>
      </c>
      <c r="G14" s="30" t="n"/>
    </row>
    <row r="15" ht="18" customHeight="1">
      <c r="A15" s="26" t="n"/>
      <c r="B15" s="27" t="n"/>
      <c r="C15" s="27" t="n"/>
      <c r="D15" s="27" t="n"/>
      <c r="E15" s="28" t="n"/>
      <c r="F15" s="29">
        <f>IF(E15="","",SUM(INDEX(E:E,13):E15))</f>
        <v/>
      </c>
      <c r="G15" s="30" t="n"/>
    </row>
    <row r="16" ht="18" customHeight="1">
      <c r="A16" s="26" t="n"/>
      <c r="B16" s="27" t="n"/>
      <c r="C16" s="27" t="n"/>
      <c r="D16" s="27" t="n"/>
      <c r="E16" s="28" t="n"/>
      <c r="F16" s="29">
        <f>IF(E16="","",SUM(INDEX(E:E,13):E16))</f>
        <v/>
      </c>
      <c r="G16" s="30" t="n"/>
    </row>
    <row r="17" ht="18" customHeight="1">
      <c r="A17" s="26" t="n"/>
      <c r="B17" s="27" t="n"/>
      <c r="C17" s="27" t="n"/>
      <c r="D17" s="27" t="n"/>
      <c r="E17" s="28" t="n"/>
      <c r="F17" s="29">
        <f>IF(E17="","",SUM(INDEX(E:E,13):E17))</f>
        <v/>
      </c>
      <c r="G17" s="30" t="n"/>
    </row>
    <row r="18" ht="18" customHeight="1">
      <c r="A18" s="26" t="n"/>
      <c r="B18" s="27" t="n"/>
      <c r="C18" s="27" t="n"/>
      <c r="D18" s="27" t="n"/>
      <c r="E18" s="28" t="n"/>
      <c r="F18" s="29">
        <f>IF(E18="","",SUM(INDEX(E:E,13):E18))</f>
        <v/>
      </c>
      <c r="G18" s="30" t="n"/>
    </row>
    <row r="19" ht="18" customHeight="1">
      <c r="A19" s="26" t="n"/>
      <c r="B19" s="27" t="n"/>
      <c r="C19" s="27" t="n"/>
      <c r="D19" s="27" t="n"/>
      <c r="E19" s="28" t="n"/>
      <c r="F19" s="29">
        <f>IF(E19="","",SUM(INDEX(E:E,13):E19))</f>
        <v/>
      </c>
      <c r="G19" s="30" t="n"/>
    </row>
    <row r="20" ht="18" customHeight="1">
      <c r="A20" s="26" t="n"/>
      <c r="B20" s="27" t="n"/>
      <c r="C20" s="27" t="n"/>
      <c r="D20" s="27" t="n"/>
      <c r="E20" s="28" t="n"/>
      <c r="F20" s="29">
        <f>IF(E20="","",SUM(INDEX(E:E,13):E20))</f>
        <v/>
      </c>
      <c r="G20" s="30" t="n"/>
    </row>
    <row r="21" ht="18" customHeight="1">
      <c r="A21" s="26" t="n"/>
      <c r="B21" s="27" t="n"/>
      <c r="C21" s="27" t="n"/>
      <c r="D21" s="27" t="n"/>
      <c r="E21" s="28" t="n"/>
      <c r="F21" s="29">
        <f>IF(E21="","",SUM(INDEX(E:E,13):E21))</f>
        <v/>
      </c>
      <c r="G21" s="30" t="n"/>
    </row>
    <row r="22" ht="18" customHeight="1">
      <c r="A22" s="26" t="n"/>
      <c r="B22" s="27" t="n"/>
      <c r="C22" s="27" t="n"/>
      <c r="D22" s="27" t="n"/>
      <c r="E22" s="28" t="n"/>
      <c r="F22" s="29">
        <f>IF(E22="","",SUM(INDEX(E:E,13):E22))</f>
        <v/>
      </c>
      <c r="G22" s="30" t="n"/>
    </row>
    <row r="23" ht="18" customHeight="1">
      <c r="A23" s="26" t="n"/>
      <c r="B23" s="27" t="n"/>
      <c r="C23" s="27" t="n"/>
      <c r="D23" s="27" t="n"/>
      <c r="E23" s="28" t="n"/>
      <c r="F23" s="29">
        <f>IF(E23="","",SUM(INDEX(E:E,13):E23))</f>
        <v/>
      </c>
      <c r="G23" s="30" t="n"/>
    </row>
    <row r="24" ht="18" customHeight="1">
      <c r="A24" s="26" t="n"/>
      <c r="B24" s="27" t="n"/>
      <c r="C24" s="27" t="n"/>
      <c r="D24" s="27" t="n"/>
      <c r="E24" s="28" t="n"/>
      <c r="F24" s="29">
        <f>IF(E24="","",SUM(INDEX(E:E,13):E24))</f>
        <v/>
      </c>
      <c r="G24" s="30" t="n"/>
    </row>
    <row r="25" ht="18" customHeight="1">
      <c r="A25" s="26" t="n"/>
      <c r="B25" s="27" t="n"/>
      <c r="C25" s="27" t="n"/>
      <c r="D25" s="27" t="n"/>
      <c r="E25" s="28" t="n"/>
      <c r="F25" s="29">
        <f>IF(E25="","",SUM(INDEX(E:E,13):E25))</f>
        <v/>
      </c>
      <c r="G25" s="30" t="n"/>
    </row>
    <row r="26" ht="18" customHeight="1">
      <c r="A26" s="26" t="n"/>
      <c r="B26" s="27" t="n"/>
      <c r="C26" s="27" t="n"/>
      <c r="D26" s="27" t="n"/>
      <c r="E26" s="28" t="n"/>
      <c r="F26" s="29">
        <f>IF(E26="","",SUM(INDEX(E:E,13):E26))</f>
        <v/>
      </c>
      <c r="G26" s="30" t="n"/>
    </row>
    <row r="27" ht="18" customHeight="1">
      <c r="A27" s="26" t="n"/>
      <c r="B27" s="27" t="n"/>
      <c r="C27" s="27" t="n"/>
      <c r="D27" s="27" t="n"/>
      <c r="E27" s="28" t="n"/>
      <c r="F27" s="29">
        <f>IF(E27="","",SUM(INDEX(E:E,13):E27))</f>
        <v/>
      </c>
      <c r="G27" s="30" t="n"/>
    </row>
    <row r="28" ht="18" customHeight="1">
      <c r="A28" s="26" t="n"/>
      <c r="B28" s="27" t="n"/>
      <c r="C28" s="27" t="n"/>
      <c r="D28" s="27" t="n"/>
      <c r="E28" s="28" t="n"/>
      <c r="F28" s="29">
        <f>IF(E28="","",SUM(INDEX(E:E,13):E28))</f>
        <v/>
      </c>
      <c r="G28" s="30" t="n"/>
    </row>
    <row r="29" ht="18" customHeight="1">
      <c r="A29" s="26" t="n"/>
      <c r="B29" s="27" t="n"/>
      <c r="C29" s="27" t="n"/>
      <c r="D29" s="27" t="n"/>
      <c r="E29" s="28" t="n"/>
      <c r="F29" s="29">
        <f>IF(E29="","",SUM(INDEX(E:E,13):E29))</f>
        <v/>
      </c>
      <c r="G29" s="30" t="n"/>
    </row>
    <row r="30" ht="18" customHeight="1">
      <c r="A30" s="26" t="n"/>
      <c r="B30" s="27" t="n"/>
      <c r="C30" s="27" t="n"/>
      <c r="D30" s="27" t="n"/>
      <c r="E30" s="28" t="n"/>
      <c r="F30" s="29">
        <f>IF(E30="","",SUM(INDEX(E:E,13):E30))</f>
        <v/>
      </c>
      <c r="G30" s="30" t="n"/>
    </row>
    <row r="31" ht="18" customHeight="1">
      <c r="A31" s="26" t="n"/>
      <c r="B31" s="27" t="n"/>
      <c r="C31" s="27" t="n"/>
      <c r="D31" s="27" t="n"/>
      <c r="E31" s="28" t="n"/>
      <c r="F31" s="29">
        <f>IF(E31="","",SUM(INDEX(E:E,13):E31))</f>
        <v/>
      </c>
      <c r="G31" s="30" t="n"/>
    </row>
    <row r="32" ht="18" customHeight="1">
      <c r="A32" s="26" t="n"/>
      <c r="B32" s="27" t="n"/>
      <c r="C32" s="27" t="n"/>
      <c r="D32" s="27" t="n"/>
      <c r="E32" s="28" t="n"/>
      <c r="F32" s="29">
        <f>IF(E32="","",SUM(INDEX(E:E,13):E32))</f>
        <v/>
      </c>
      <c r="G32" s="30" t="n"/>
    </row>
    <row r="33" ht="18" customHeight="1">
      <c r="A33" s="26" t="n"/>
      <c r="B33" s="27" t="n"/>
      <c r="C33" s="27" t="n"/>
      <c r="D33" s="27" t="n"/>
      <c r="E33" s="28" t="n"/>
      <c r="F33" s="29">
        <f>IF(E33="","",SUM(INDEX(E:E,13):E33))</f>
        <v/>
      </c>
      <c r="G33" s="30" t="n"/>
    </row>
    <row r="34" ht="18" customHeight="1">
      <c r="A34" s="26" t="n"/>
      <c r="B34" s="27" t="n"/>
      <c r="C34" s="27" t="n"/>
      <c r="D34" s="27" t="n"/>
      <c r="E34" s="28" t="n"/>
      <c r="F34" s="29">
        <f>IF(E34="","",SUM(INDEX(E:E,13):E34))</f>
        <v/>
      </c>
      <c r="G34" s="30" t="n"/>
    </row>
    <row r="35" ht="18" customHeight="1">
      <c r="A35" s="26" t="n"/>
      <c r="B35" s="27" t="n"/>
      <c r="C35" s="27" t="n"/>
      <c r="D35" s="27" t="n"/>
      <c r="E35" s="28" t="n"/>
      <c r="F35" s="29">
        <f>IF(E35="","",SUM(INDEX(E:E,13):E35))</f>
        <v/>
      </c>
      <c r="G35" s="30" t="n"/>
    </row>
    <row r="36" ht="18" customHeight="1">
      <c r="A36" s="26" t="n"/>
      <c r="B36" s="27" t="n"/>
      <c r="C36" s="27" t="n"/>
      <c r="D36" s="27" t="n"/>
      <c r="E36" s="28" t="n"/>
      <c r="F36" s="29">
        <f>IF(E36="","",SUM(INDEX(E:E,13):E36))</f>
        <v/>
      </c>
      <c r="G36" s="30" t="n"/>
    </row>
    <row r="37" ht="18" customHeight="1">
      <c r="A37" s="26" t="n"/>
      <c r="B37" s="27" t="n"/>
      <c r="C37" s="27" t="n"/>
      <c r="D37" s="27" t="n"/>
      <c r="E37" s="28" t="n"/>
      <c r="F37" s="29">
        <f>IF(E37="","",SUM(INDEX(E:E,13):E37))</f>
        <v/>
      </c>
      <c r="G37" s="30" t="n"/>
    </row>
    <row r="38" ht="18" customHeight="1">
      <c r="A38" s="26" t="n"/>
      <c r="B38" s="27" t="n"/>
      <c r="C38" s="27" t="n"/>
      <c r="D38" s="27" t="n"/>
      <c r="E38" s="28" t="n"/>
      <c r="F38" s="29">
        <f>IF(E38="","",SUM(INDEX(E:E,13):E38))</f>
        <v/>
      </c>
      <c r="G38" s="30" t="n"/>
    </row>
    <row r="39" ht="18" customHeight="1">
      <c r="A39" s="26" t="n"/>
      <c r="B39" s="27" t="n"/>
      <c r="C39" s="27" t="n"/>
      <c r="D39" s="27" t="n"/>
      <c r="E39" s="28" t="n"/>
      <c r="F39" s="29">
        <f>IF(E39="","",SUM(INDEX(E:E,13):E39))</f>
        <v/>
      </c>
      <c r="G39" s="30" t="n"/>
    </row>
    <row r="40" ht="18" customHeight="1">
      <c r="A40" s="26" t="n"/>
      <c r="B40" s="27" t="n"/>
      <c r="C40" s="27" t="n"/>
      <c r="D40" s="27" t="n"/>
      <c r="E40" s="28" t="n"/>
      <c r="F40" s="29">
        <f>IF(E40="","",SUM(INDEX(E:E,13):E40))</f>
        <v/>
      </c>
      <c r="G40" s="30" t="n"/>
    </row>
    <row r="41" ht="18" customHeight="1">
      <c r="A41" s="26" t="n"/>
      <c r="B41" s="27" t="n"/>
      <c r="C41" s="27" t="n"/>
      <c r="D41" s="27" t="n"/>
      <c r="E41" s="28" t="n"/>
      <c r="F41" s="29">
        <f>IF(E41="","",SUM(INDEX(E:E,13):E41))</f>
        <v/>
      </c>
      <c r="G41" s="30" t="n"/>
    </row>
    <row r="42" ht="18" customHeight="1">
      <c r="A42" s="26" t="n"/>
      <c r="B42" s="27" t="n"/>
      <c r="C42" s="27" t="n"/>
      <c r="D42" s="27" t="n"/>
      <c r="E42" s="28" t="n"/>
      <c r="F42" s="29">
        <f>IF(E42="","",SUM(INDEX(E:E,13):E42))</f>
        <v/>
      </c>
      <c r="G42" s="30" t="n"/>
    </row>
    <row r="43" ht="18" customHeight="1">
      <c r="A43" s="26" t="n"/>
      <c r="B43" s="27" t="n"/>
      <c r="C43" s="27" t="n"/>
      <c r="D43" s="27" t="n"/>
      <c r="E43" s="28" t="n"/>
      <c r="F43" s="29">
        <f>IF(E43="","",SUM(INDEX(E:E,13):E43))</f>
        <v/>
      </c>
      <c r="G43" s="30" t="n"/>
    </row>
    <row r="44" ht="18" customHeight="1">
      <c r="A44" s="26" t="n"/>
      <c r="B44" s="27" t="n"/>
      <c r="C44" s="27" t="n"/>
      <c r="D44" s="27" t="n"/>
      <c r="E44" s="28" t="n"/>
      <c r="F44" s="29">
        <f>IF(E44="","",SUM(INDEX(E:E,13):E44))</f>
        <v/>
      </c>
      <c r="G44" s="30" t="n"/>
    </row>
    <row r="45" ht="18" customHeight="1">
      <c r="A45" s="26" t="n"/>
      <c r="B45" s="27" t="n"/>
      <c r="C45" s="27" t="n"/>
      <c r="D45" s="27" t="n"/>
      <c r="E45" s="28" t="n"/>
      <c r="F45" s="29">
        <f>IF(E45="","",SUM(INDEX(E:E,13):E45))</f>
        <v/>
      </c>
      <c r="G45" s="30" t="n"/>
    </row>
    <row r="46" ht="18" customHeight="1">
      <c r="A46" s="26" t="n"/>
      <c r="B46" s="27" t="n"/>
      <c r="C46" s="27" t="n"/>
      <c r="D46" s="27" t="n"/>
      <c r="E46" s="28" t="n"/>
      <c r="F46" s="29">
        <f>IF(E46="","",SUM(INDEX(E:E,13):E46))</f>
        <v/>
      </c>
      <c r="G46" s="30" t="n"/>
    </row>
    <row r="47" ht="18" customHeight="1">
      <c r="A47" s="26" t="n"/>
      <c r="B47" s="27" t="n"/>
      <c r="C47" s="27" t="n"/>
      <c r="D47" s="27" t="n"/>
      <c r="E47" s="28" t="n"/>
      <c r="F47" s="29">
        <f>IF(E47="","",SUM(INDEX(E:E,13):E47))</f>
        <v/>
      </c>
      <c r="G47" s="30" t="n"/>
    </row>
    <row r="48" ht="18" customHeight="1">
      <c r="A48" s="26" t="n"/>
      <c r="B48" s="27" t="n"/>
      <c r="C48" s="27" t="n"/>
      <c r="D48" s="27" t="n"/>
      <c r="E48" s="28" t="n"/>
      <c r="F48" s="29">
        <f>IF(E48="","",SUM(INDEX(E:E,13):E48))</f>
        <v/>
      </c>
      <c r="G48" s="30" t="n"/>
    </row>
    <row r="49" ht="18" customHeight="1">
      <c r="A49" s="26" t="n"/>
      <c r="B49" s="27" t="n"/>
      <c r="C49" s="27" t="n"/>
      <c r="D49" s="27" t="n"/>
      <c r="E49" s="28" t="n"/>
      <c r="F49" s="29">
        <f>IF(E49="","",SUM(INDEX(E:E,13):E49))</f>
        <v/>
      </c>
      <c r="G49" s="30" t="n"/>
    </row>
    <row r="50" ht="18" customHeight="1">
      <c r="A50" s="26" t="n"/>
      <c r="B50" s="27" t="n"/>
      <c r="C50" s="27" t="n"/>
      <c r="D50" s="27" t="n"/>
      <c r="E50" s="28" t="n"/>
      <c r="F50" s="29">
        <f>IF(E50="","",SUM(INDEX(E:E,13):E50))</f>
        <v/>
      </c>
      <c r="G50" s="30" t="n"/>
    </row>
    <row r="51" ht="18" customHeight="1">
      <c r="A51" s="26" t="n"/>
      <c r="B51" s="27" t="n"/>
      <c r="C51" s="27" t="n"/>
      <c r="D51" s="27" t="n"/>
      <c r="E51" s="28" t="n"/>
      <c r="F51" s="29">
        <f>IF(E51="","",SUM(INDEX(E:E,13):E51))</f>
        <v/>
      </c>
      <c r="G51" s="30" t="n"/>
    </row>
    <row r="52" ht="18" customHeight="1">
      <c r="A52" s="26" t="n"/>
      <c r="B52" s="27" t="n"/>
      <c r="C52" s="27" t="n"/>
      <c r="D52" s="27" t="n"/>
      <c r="E52" s="28" t="n"/>
      <c r="F52" s="29">
        <f>IF(E52="","",SUM(INDEX(E:E,13):E52))</f>
        <v/>
      </c>
      <c r="G52" s="30" t="n"/>
    </row>
    <row r="53" ht="18" customHeight="1">
      <c r="A53" s="26" t="n"/>
      <c r="B53" s="27" t="n"/>
      <c r="C53" s="27" t="n"/>
      <c r="D53" s="27" t="n"/>
      <c r="E53" s="28" t="n"/>
      <c r="F53" s="29">
        <f>IF(E53="","",SUM(INDEX(E:E,13):E53))</f>
        <v/>
      </c>
      <c r="G53" s="30" t="n"/>
    </row>
    <row r="54" ht="18" customHeight="1">
      <c r="A54" s="26" t="n"/>
      <c r="B54" s="27" t="n"/>
      <c r="C54" s="27" t="n"/>
      <c r="D54" s="27" t="n"/>
      <c r="E54" s="28" t="n"/>
      <c r="F54" s="29">
        <f>IF(E54="","",SUM(INDEX(E:E,13):E54))</f>
        <v/>
      </c>
      <c r="G54" s="30" t="n"/>
    </row>
    <row r="55" ht="18" customHeight="1">
      <c r="A55" s="26" t="n"/>
      <c r="B55" s="27" t="n"/>
      <c r="C55" s="27" t="n"/>
      <c r="D55" s="27" t="n"/>
      <c r="E55" s="28" t="n"/>
      <c r="F55" s="29">
        <f>IF(E55="","",SUM(INDEX(E:E,13):E55))</f>
        <v/>
      </c>
      <c r="G55" s="30" t="n"/>
    </row>
    <row r="56" ht="18" customHeight="1">
      <c r="A56" s="26" t="n"/>
      <c r="B56" s="27" t="n"/>
      <c r="C56" s="27" t="n"/>
      <c r="D56" s="27" t="n"/>
      <c r="E56" s="28" t="n"/>
      <c r="F56" s="29">
        <f>IF(E56="","",SUM(INDEX(E:E,13):E56))</f>
        <v/>
      </c>
      <c r="G56" s="30" t="n"/>
    </row>
    <row r="57" ht="18" customHeight="1">
      <c r="A57" s="26" t="n"/>
      <c r="B57" s="27" t="n"/>
      <c r="C57" s="27" t="n"/>
      <c r="D57" s="27" t="n"/>
      <c r="E57" s="28" t="n"/>
      <c r="F57" s="29">
        <f>IF(E57="","",SUM(INDEX(E:E,13):E57))</f>
        <v/>
      </c>
      <c r="G57" s="30" t="n"/>
    </row>
    <row r="58" ht="18" customHeight="1">
      <c r="A58" s="26" t="n"/>
      <c r="B58" s="27" t="n"/>
      <c r="C58" s="27" t="n"/>
      <c r="D58" s="27" t="n"/>
      <c r="E58" s="28" t="n"/>
      <c r="F58" s="29">
        <f>IF(E58="","",SUM(INDEX(E:E,13):E58))</f>
        <v/>
      </c>
      <c r="G58" s="30" t="n"/>
    </row>
    <row r="59" ht="18" customHeight="1">
      <c r="A59" s="26" t="n"/>
      <c r="B59" s="27" t="n"/>
      <c r="C59" s="27" t="n"/>
      <c r="D59" s="27" t="n"/>
      <c r="E59" s="28" t="n"/>
      <c r="F59" s="29">
        <f>IF(E59="","",SUM(INDEX(E:E,13):E59))</f>
        <v/>
      </c>
      <c r="G59" s="30" t="n"/>
    </row>
    <row r="60" ht="18" customHeight="1">
      <c r="A60" s="26" t="n"/>
      <c r="B60" s="27" t="n"/>
      <c r="C60" s="27" t="n"/>
      <c r="D60" s="27" t="n"/>
      <c r="E60" s="28" t="n"/>
      <c r="F60" s="29">
        <f>IF(E60="","",SUM(INDEX(E:E,13):E60))</f>
        <v/>
      </c>
      <c r="G60" s="30" t="n"/>
    </row>
    <row r="61" ht="18" customHeight="1">
      <c r="A61" s="26" t="n"/>
      <c r="B61" s="27" t="n"/>
      <c r="C61" s="27" t="n"/>
      <c r="D61" s="27" t="n"/>
      <c r="E61" s="28" t="n"/>
      <c r="F61" s="29">
        <f>IF(E61="","",SUM(INDEX(E:E,13):E61))</f>
        <v/>
      </c>
      <c r="G61" s="30" t="n"/>
    </row>
    <row r="62" ht="18" customHeight="1">
      <c r="A62" s="26" t="n"/>
      <c r="B62" s="27" t="n"/>
      <c r="C62" s="27" t="n"/>
      <c r="D62" s="27" t="n"/>
      <c r="E62" s="28" t="n"/>
      <c r="F62" s="29">
        <f>IF(E62="","",SUM(INDEX(E:E,13):E62))</f>
        <v/>
      </c>
      <c r="G62" s="30" t="n"/>
    </row>
    <row r="63" ht="18" customHeight="1">
      <c r="A63" s="26" t="n"/>
      <c r="B63" s="27" t="n"/>
      <c r="C63" s="27" t="n"/>
      <c r="D63" s="27" t="n"/>
      <c r="E63" s="28" t="n"/>
      <c r="F63" s="29">
        <f>IF(E63="","",SUM(INDEX(E:E,13):E63))</f>
        <v/>
      </c>
      <c r="G63" s="30" t="n"/>
    </row>
    <row r="64" ht="18" customHeight="1">
      <c r="A64" s="26" t="n"/>
      <c r="B64" s="27" t="n"/>
      <c r="C64" s="27" t="n"/>
      <c r="D64" s="27" t="n"/>
      <c r="E64" s="28" t="n"/>
      <c r="F64" s="29">
        <f>IF(E64="","",SUM(INDEX(E:E,13):E64))</f>
        <v/>
      </c>
      <c r="G64" s="30" t="n"/>
    </row>
    <row r="65" ht="18" customHeight="1">
      <c r="A65" s="26" t="n"/>
      <c r="B65" s="27" t="n"/>
      <c r="C65" s="27" t="n"/>
      <c r="D65" s="27" t="n"/>
      <c r="E65" s="28" t="n"/>
      <c r="F65" s="29">
        <f>IF(E65="","",SUM(INDEX(E:E,13):E65))</f>
        <v/>
      </c>
      <c r="G65" s="30" t="n"/>
    </row>
    <row r="66" ht="18" customHeight="1">
      <c r="A66" s="26" t="n"/>
      <c r="B66" s="27" t="n"/>
      <c r="C66" s="27" t="n"/>
      <c r="D66" s="27" t="n"/>
      <c r="E66" s="28" t="n"/>
      <c r="F66" s="29">
        <f>IF(E66="","",SUM(INDEX(E:E,13):E66))</f>
        <v/>
      </c>
      <c r="G66" s="30" t="n"/>
    </row>
    <row r="67" ht="18" customHeight="1">
      <c r="A67" s="26" t="n"/>
      <c r="B67" s="27" t="n"/>
      <c r="C67" s="27" t="n"/>
      <c r="D67" s="27" t="n"/>
      <c r="E67" s="28" t="n"/>
      <c r="F67" s="29">
        <f>IF(E67="","",SUM(INDEX(E:E,13):E67))</f>
        <v/>
      </c>
      <c r="G67" s="30" t="n"/>
    </row>
    <row r="68" ht="18" customHeight="1">
      <c r="A68" s="26" t="n"/>
      <c r="B68" s="27" t="n"/>
      <c r="C68" s="27" t="n"/>
      <c r="D68" s="27" t="n"/>
      <c r="E68" s="28" t="n"/>
      <c r="F68" s="29">
        <f>IF(E68="","",SUM(INDEX(E:E,13):E68))</f>
        <v/>
      </c>
      <c r="G68" s="30" t="n"/>
    </row>
    <row r="69" ht="18" customHeight="1">
      <c r="A69" s="26" t="n"/>
      <c r="B69" s="27" t="n"/>
      <c r="C69" s="27" t="n"/>
      <c r="D69" s="27" t="n"/>
      <c r="E69" s="28" t="n"/>
      <c r="F69" s="29">
        <f>IF(E69="","",SUM(INDEX(E:E,13):E69))</f>
        <v/>
      </c>
      <c r="G69" s="30" t="n"/>
    </row>
    <row r="70" ht="18" customHeight="1">
      <c r="A70" s="26" t="n"/>
      <c r="B70" s="27" t="n"/>
      <c r="C70" s="27" t="n"/>
      <c r="D70" s="27" t="n"/>
      <c r="E70" s="28" t="n"/>
      <c r="F70" s="29">
        <f>IF(E70="","",SUM(INDEX(E:E,13):E70))</f>
        <v/>
      </c>
      <c r="G70" s="30" t="n"/>
    </row>
    <row r="71" ht="18" customHeight="1">
      <c r="A71" s="26" t="n"/>
      <c r="B71" s="27" t="n"/>
      <c r="C71" s="27" t="n"/>
      <c r="D71" s="27" t="n"/>
      <c r="E71" s="28" t="n"/>
      <c r="F71" s="29">
        <f>IF(E71="","",SUM(INDEX(E:E,13):E71))</f>
        <v/>
      </c>
      <c r="G71" s="30" t="n"/>
    </row>
    <row r="72" ht="18" customHeight="1">
      <c r="A72" s="26" t="n"/>
      <c r="B72" s="27" t="n"/>
      <c r="C72" s="27" t="n"/>
      <c r="D72" s="27" t="n"/>
      <c r="E72" s="28" t="n"/>
      <c r="F72" s="29">
        <f>IF(E72="","",SUM(INDEX(E:E,13):E72))</f>
        <v/>
      </c>
      <c r="G72" s="30" t="n"/>
    </row>
    <row r="73" ht="18" customHeight="1">
      <c r="A73" s="26" t="n"/>
      <c r="B73" s="27" t="n"/>
      <c r="C73" s="27" t="n"/>
      <c r="D73" s="27" t="n"/>
      <c r="E73" s="28" t="n"/>
      <c r="F73" s="29">
        <f>IF(E73="","",SUM(INDEX(E:E,13):E73))</f>
        <v/>
      </c>
      <c r="G73" s="30" t="n"/>
    </row>
    <row r="74" ht="18" customHeight="1">
      <c r="A74" s="26" t="n"/>
      <c r="B74" s="27" t="n"/>
      <c r="C74" s="27" t="n"/>
      <c r="D74" s="27" t="n"/>
      <c r="E74" s="28" t="n"/>
      <c r="F74" s="29">
        <f>IF(E74="","",SUM(INDEX(E:E,13):E74))</f>
        <v/>
      </c>
      <c r="G74" s="30" t="n"/>
    </row>
    <row r="75" ht="18" customHeight="1">
      <c r="A75" s="26" t="n"/>
      <c r="B75" s="27" t="n"/>
      <c r="C75" s="27" t="n"/>
      <c r="D75" s="27" t="n"/>
      <c r="E75" s="28" t="n"/>
      <c r="F75" s="29">
        <f>IF(E75="","",SUM(INDEX(E:E,13):E75))</f>
        <v/>
      </c>
      <c r="G75" s="30" t="n"/>
    </row>
    <row r="76" ht="18" customHeight="1">
      <c r="A76" s="26" t="n"/>
      <c r="B76" s="27" t="n"/>
      <c r="C76" s="27" t="n"/>
      <c r="D76" s="27" t="n"/>
      <c r="E76" s="28" t="n"/>
      <c r="F76" s="29">
        <f>IF(E76="","",SUM(INDEX(E:E,13):E76))</f>
        <v/>
      </c>
      <c r="G76" s="30" t="n"/>
    </row>
    <row r="77" ht="18" customHeight="1">
      <c r="A77" s="26" t="n"/>
      <c r="B77" s="27" t="n"/>
      <c r="C77" s="27" t="n"/>
      <c r="D77" s="27" t="n"/>
      <c r="E77" s="28" t="n"/>
      <c r="F77" s="29">
        <f>IF(E77="","",SUM(INDEX(E:E,13):E77))</f>
        <v/>
      </c>
      <c r="G77" s="30" t="n"/>
    </row>
    <row r="78" ht="18" customHeight="1">
      <c r="A78" s="26" t="n"/>
      <c r="B78" s="27" t="n"/>
      <c r="C78" s="27" t="n"/>
      <c r="D78" s="27" t="n"/>
      <c r="E78" s="28" t="n"/>
      <c r="F78" s="29">
        <f>IF(E78="","",SUM(INDEX(E:E,13):E78))</f>
        <v/>
      </c>
      <c r="G78" s="30" t="n"/>
    </row>
    <row r="79" ht="18" customHeight="1">
      <c r="A79" s="26" t="n"/>
      <c r="B79" s="27" t="n"/>
      <c r="C79" s="27" t="n"/>
      <c r="D79" s="27" t="n"/>
      <c r="E79" s="28" t="n"/>
      <c r="F79" s="29">
        <f>IF(E79="","",SUM(INDEX(E:E,13):E79))</f>
        <v/>
      </c>
      <c r="G79" s="30" t="n"/>
    </row>
    <row r="80" ht="18" customHeight="1">
      <c r="A80" s="26" t="n"/>
      <c r="B80" s="27" t="n"/>
      <c r="C80" s="27" t="n"/>
      <c r="D80" s="27" t="n"/>
      <c r="E80" s="28" t="n"/>
      <c r="F80" s="29">
        <f>IF(E80="","",SUM(INDEX(E:E,13):E80))</f>
        <v/>
      </c>
      <c r="G80" s="30" t="n"/>
    </row>
    <row r="81" ht="18" customHeight="1">
      <c r="A81" s="26" t="n"/>
      <c r="B81" s="27" t="n"/>
      <c r="C81" s="27" t="n"/>
      <c r="D81" s="27" t="n"/>
      <c r="E81" s="28" t="n"/>
      <c r="F81" s="29">
        <f>IF(E81="","",SUM(INDEX(E:E,13):E81))</f>
        <v/>
      </c>
      <c r="G81" s="30" t="n"/>
    </row>
    <row r="82" ht="18" customHeight="1">
      <c r="A82" s="26" t="n"/>
      <c r="B82" s="27" t="n"/>
      <c r="C82" s="27" t="n"/>
      <c r="D82" s="27" t="n"/>
      <c r="E82" s="28" t="n"/>
      <c r="F82" s="29">
        <f>IF(E82="","",SUM(INDEX(E:E,13):E82))</f>
        <v/>
      </c>
      <c r="G82" s="30" t="n"/>
    </row>
    <row r="83" ht="18" customHeight="1">
      <c r="A83" s="26" t="n"/>
      <c r="B83" s="27" t="n"/>
      <c r="C83" s="27" t="n"/>
      <c r="D83" s="27" t="n"/>
      <c r="E83" s="28" t="n"/>
      <c r="F83" s="29">
        <f>IF(E83="","",SUM(INDEX(E:E,13):E83))</f>
        <v/>
      </c>
      <c r="G83" s="30" t="n"/>
    </row>
    <row r="84" ht="18" customHeight="1">
      <c r="A84" s="26" t="n"/>
      <c r="B84" s="27" t="n"/>
      <c r="C84" s="27" t="n"/>
      <c r="D84" s="27" t="n"/>
      <c r="E84" s="28" t="n"/>
      <c r="F84" s="29">
        <f>IF(E84="","",SUM(INDEX(E:E,13):E84))</f>
        <v/>
      </c>
      <c r="G84" s="30" t="n"/>
    </row>
    <row r="85" ht="18" customHeight="1">
      <c r="A85" s="26" t="n"/>
      <c r="B85" s="27" t="n"/>
      <c r="C85" s="27" t="n"/>
      <c r="D85" s="27" t="n"/>
      <c r="E85" s="28" t="n"/>
      <c r="F85" s="29">
        <f>IF(E85="","",SUM(INDEX(E:E,13):E85))</f>
        <v/>
      </c>
      <c r="G85" s="30" t="n"/>
    </row>
    <row r="86" ht="18" customHeight="1">
      <c r="A86" s="26" t="n"/>
      <c r="B86" s="27" t="n"/>
      <c r="C86" s="27" t="n"/>
      <c r="D86" s="27" t="n"/>
      <c r="E86" s="28" t="n"/>
      <c r="F86" s="29">
        <f>IF(E86="","",SUM(INDEX(E:E,13):E86))</f>
        <v/>
      </c>
      <c r="G86" s="30" t="n"/>
    </row>
    <row r="87" ht="18" customHeight="1">
      <c r="A87" s="26" t="n"/>
      <c r="B87" s="27" t="n"/>
      <c r="C87" s="27" t="n"/>
      <c r="D87" s="27" t="n"/>
      <c r="E87" s="28" t="n"/>
      <c r="F87" s="29">
        <f>IF(E87="","",SUM(INDEX(E:E,13):E87))</f>
        <v/>
      </c>
      <c r="G87" s="30" t="n"/>
    </row>
    <row r="88" ht="18" customHeight="1">
      <c r="A88" s="26" t="n"/>
      <c r="B88" s="27" t="n"/>
      <c r="C88" s="27" t="n"/>
      <c r="D88" s="27" t="n"/>
      <c r="E88" s="28" t="n"/>
      <c r="F88" s="29">
        <f>IF(E88="","",SUM(INDEX(E:E,13):E88))</f>
        <v/>
      </c>
      <c r="G88" s="30" t="n"/>
    </row>
    <row r="89" ht="18" customHeight="1">
      <c r="A89" s="26" t="n"/>
      <c r="B89" s="27" t="n"/>
      <c r="C89" s="27" t="n"/>
      <c r="D89" s="27" t="n"/>
      <c r="E89" s="28" t="n"/>
      <c r="F89" s="29">
        <f>IF(E89="","",SUM(INDEX(E:E,13):E89))</f>
        <v/>
      </c>
      <c r="G89" s="30" t="n"/>
    </row>
    <row r="90" ht="18" customHeight="1">
      <c r="A90" s="26" t="n"/>
      <c r="B90" s="27" t="n"/>
      <c r="C90" s="27" t="n"/>
      <c r="D90" s="27" t="n"/>
      <c r="E90" s="28" t="n"/>
      <c r="F90" s="29">
        <f>IF(E90="","",SUM(INDEX(E:E,13):E90))</f>
        <v/>
      </c>
      <c r="G90" s="30" t="n"/>
    </row>
    <row r="91" ht="18" customHeight="1">
      <c r="A91" s="26" t="n"/>
      <c r="B91" s="27" t="n"/>
      <c r="C91" s="27" t="n"/>
      <c r="D91" s="27" t="n"/>
      <c r="E91" s="28" t="n"/>
      <c r="F91" s="29">
        <f>IF(E91="","",SUM(INDEX(E:E,13):E91))</f>
        <v/>
      </c>
      <c r="G91" s="30" t="n"/>
    </row>
    <row r="92" ht="18" customHeight="1">
      <c r="A92" s="26" t="n"/>
      <c r="B92" s="27" t="n"/>
      <c r="C92" s="27" t="n"/>
      <c r="D92" s="27" t="n"/>
      <c r="E92" s="28" t="n"/>
      <c r="F92" s="29">
        <f>IF(E92="","",SUM(INDEX(E:E,13):E92))</f>
        <v/>
      </c>
      <c r="G92" s="30" t="n"/>
    </row>
    <row r="93" ht="18" customHeight="1">
      <c r="A93" s="26" t="n"/>
      <c r="B93" s="27" t="n"/>
      <c r="C93" s="27" t="n"/>
      <c r="D93" s="27" t="n"/>
      <c r="E93" s="28" t="n"/>
      <c r="F93" s="29">
        <f>IF(E93="","",SUM(INDEX(E:E,13):E93))</f>
        <v/>
      </c>
      <c r="G93" s="30" t="n"/>
    </row>
    <row r="94" ht="18" customHeight="1">
      <c r="A94" s="26" t="n"/>
      <c r="B94" s="27" t="n"/>
      <c r="C94" s="27" t="n"/>
      <c r="D94" s="27" t="n"/>
      <c r="E94" s="28" t="n"/>
      <c r="F94" s="29">
        <f>IF(E94="","",SUM(INDEX(E:E,13):E94))</f>
        <v/>
      </c>
      <c r="G94" s="30" t="n"/>
    </row>
    <row r="95" ht="18" customHeight="1">
      <c r="A95" s="26" t="n"/>
      <c r="B95" s="27" t="n"/>
      <c r="C95" s="27" t="n"/>
      <c r="D95" s="27" t="n"/>
      <c r="E95" s="28" t="n"/>
      <c r="F95" s="29">
        <f>IF(E95="","",SUM(INDEX(E:E,13):E95))</f>
        <v/>
      </c>
      <c r="G95" s="30" t="n"/>
    </row>
    <row r="96" ht="18" customHeight="1">
      <c r="A96" s="26" t="n"/>
      <c r="B96" s="27" t="n"/>
      <c r="C96" s="27" t="n"/>
      <c r="D96" s="27" t="n"/>
      <c r="E96" s="28" t="n"/>
      <c r="F96" s="29">
        <f>IF(E96="","",SUM(INDEX(E:E,13):E96))</f>
        <v/>
      </c>
      <c r="G96" s="30" t="n"/>
    </row>
    <row r="97" ht="18" customHeight="1">
      <c r="A97" s="26" t="n"/>
      <c r="B97" s="27" t="n"/>
      <c r="C97" s="27" t="n"/>
      <c r="D97" s="27" t="n"/>
      <c r="E97" s="28" t="n"/>
      <c r="F97" s="29">
        <f>IF(E97="","",SUM(INDEX(E:E,13):E97))</f>
        <v/>
      </c>
      <c r="G97" s="30" t="n"/>
    </row>
    <row r="98" ht="18" customHeight="1">
      <c r="A98" s="26" t="n"/>
      <c r="B98" s="27" t="n"/>
      <c r="C98" s="27" t="n"/>
      <c r="D98" s="27" t="n"/>
      <c r="E98" s="28" t="n"/>
      <c r="F98" s="29">
        <f>IF(E98="","",SUM(INDEX(E:E,13):E98))</f>
        <v/>
      </c>
      <c r="G98" s="30" t="n"/>
    </row>
    <row r="99" ht="18" customHeight="1">
      <c r="A99" s="26" t="n"/>
      <c r="B99" s="27" t="n"/>
      <c r="C99" s="27" t="n"/>
      <c r="D99" s="27" t="n"/>
      <c r="E99" s="28" t="n"/>
      <c r="F99" s="29">
        <f>IF(E99="","",SUM(INDEX(E:E,13):E99))</f>
        <v/>
      </c>
      <c r="G99" s="30" t="n"/>
    </row>
    <row r="100" ht="18" customHeight="1">
      <c r="A100" s="26" t="n"/>
      <c r="B100" s="27" t="n"/>
      <c r="C100" s="27" t="n"/>
      <c r="D100" s="27" t="n"/>
      <c r="E100" s="28" t="n"/>
      <c r="F100" s="29">
        <f>IF(E100="","",SUM(INDEX(E:E,13):E100))</f>
        <v/>
      </c>
      <c r="G100" s="30" t="n"/>
    </row>
    <row r="101" ht="18" customHeight="1">
      <c r="A101" s="26" t="n"/>
      <c r="B101" s="27" t="n"/>
      <c r="C101" s="27" t="n"/>
      <c r="D101" s="27" t="n"/>
      <c r="E101" s="28" t="n"/>
      <c r="F101" s="29">
        <f>IF(E101="","",SUM(INDEX(E:E,13):E101))</f>
        <v/>
      </c>
      <c r="G101" s="30" t="n"/>
    </row>
    <row r="102" ht="18" customHeight="1">
      <c r="A102" s="26" t="n"/>
      <c r="B102" s="27" t="n"/>
      <c r="C102" s="27" t="n"/>
      <c r="D102" s="27" t="n"/>
      <c r="E102" s="28" t="n"/>
      <c r="F102" s="29">
        <f>IF(E102="","",SUM(INDEX(E:E,13):E102))</f>
        <v/>
      </c>
      <c r="G102" s="30" t="n"/>
    </row>
    <row r="103" ht="18" customHeight="1">
      <c r="A103" s="26" t="n"/>
      <c r="B103" s="27" t="n"/>
      <c r="C103" s="27" t="n"/>
      <c r="D103" s="27" t="n"/>
      <c r="E103" s="28" t="n"/>
      <c r="F103" s="29">
        <f>IF(E103="","",SUM(INDEX(E:E,13):E103))</f>
        <v/>
      </c>
      <c r="G103" s="30" t="n"/>
    </row>
    <row r="104" ht="18" customHeight="1">
      <c r="A104" s="26" t="n"/>
      <c r="B104" s="27" t="n"/>
      <c r="C104" s="27" t="n"/>
      <c r="D104" s="27" t="n"/>
      <c r="E104" s="28" t="n"/>
      <c r="F104" s="29">
        <f>IF(E104="","",SUM(INDEX(E:E,13):E104))</f>
        <v/>
      </c>
      <c r="G104" s="30" t="n"/>
    </row>
    <row r="105" ht="18" customHeight="1">
      <c r="A105" s="26" t="n"/>
      <c r="B105" s="27" t="n"/>
      <c r="C105" s="27" t="n"/>
      <c r="D105" s="27" t="n"/>
      <c r="E105" s="28" t="n"/>
      <c r="F105" s="29">
        <f>IF(E105="","",SUM(INDEX(E:E,13):E105))</f>
        <v/>
      </c>
      <c r="G105" s="30" t="n"/>
    </row>
    <row r="106" ht="18" customHeight="1">
      <c r="A106" s="26" t="n"/>
      <c r="B106" s="27" t="n"/>
      <c r="C106" s="27" t="n"/>
      <c r="D106" s="27" t="n"/>
      <c r="E106" s="28" t="n"/>
      <c r="F106" s="29">
        <f>IF(E106="","",SUM(INDEX(E:E,13):E106))</f>
        <v/>
      </c>
      <c r="G106" s="30" t="n"/>
    </row>
    <row r="107" ht="18" customHeight="1">
      <c r="A107" s="26" t="n"/>
      <c r="B107" s="27" t="n"/>
      <c r="C107" s="27" t="n"/>
      <c r="D107" s="27" t="n"/>
      <c r="E107" s="28" t="n"/>
      <c r="F107" s="29">
        <f>IF(E107="","",SUM(INDEX(E:E,13):E107))</f>
        <v/>
      </c>
      <c r="G107" s="30" t="n"/>
    </row>
    <row r="108" ht="18" customHeight="1">
      <c r="A108" s="26" t="n"/>
      <c r="B108" s="27" t="n"/>
      <c r="C108" s="27" t="n"/>
      <c r="D108" s="27" t="n"/>
      <c r="E108" s="28" t="n"/>
      <c r="F108" s="29">
        <f>IF(E108="","",SUM(INDEX(E:E,13):E108))</f>
        <v/>
      </c>
      <c r="G108" s="30" t="n"/>
    </row>
    <row r="109" ht="18" customHeight="1">
      <c r="A109" s="26" t="n"/>
      <c r="B109" s="27" t="n"/>
      <c r="C109" s="27" t="n"/>
      <c r="D109" s="27" t="n"/>
      <c r="E109" s="28" t="n"/>
      <c r="F109" s="29">
        <f>IF(E109="","",SUM(INDEX(E:E,13):E109))</f>
        <v/>
      </c>
      <c r="G109" s="30" t="n"/>
    </row>
    <row r="110" ht="18" customHeight="1">
      <c r="A110" s="26" t="n"/>
      <c r="B110" s="27" t="n"/>
      <c r="C110" s="27" t="n"/>
      <c r="D110" s="27" t="n"/>
      <c r="E110" s="28" t="n"/>
      <c r="F110" s="29">
        <f>IF(E110="","",SUM(INDEX(E:E,13):E110))</f>
        <v/>
      </c>
      <c r="G110" s="30" t="n"/>
    </row>
    <row r="111" ht="18" customHeight="1">
      <c r="A111" s="26" t="n"/>
      <c r="B111" s="27" t="n"/>
      <c r="C111" s="27" t="n"/>
      <c r="D111" s="27" t="n"/>
      <c r="E111" s="28" t="n"/>
      <c r="F111" s="29">
        <f>IF(E111="","",SUM(INDEX(E:E,13):E111))</f>
        <v/>
      </c>
      <c r="G111" s="30" t="n"/>
    </row>
    <row r="112" ht="18" customHeight="1">
      <c r="A112" s="26" t="n"/>
      <c r="B112" s="27" t="n"/>
      <c r="C112" s="27" t="n"/>
      <c r="D112" s="27" t="n"/>
      <c r="E112" s="28" t="n"/>
      <c r="F112" s="29">
        <f>IF(E112="","",SUM(INDEX(E:E,13):E112))</f>
        <v/>
      </c>
      <c r="G112" s="30" t="n"/>
    </row>
    <row r="113" ht="18" customHeight="1">
      <c r="A113" s="26" t="n"/>
      <c r="B113" s="27" t="n"/>
      <c r="C113" s="27" t="n"/>
      <c r="D113" s="27" t="n"/>
      <c r="E113" s="28" t="n"/>
      <c r="F113" s="29">
        <f>IF(E113="","",SUM(INDEX(E:E,13):E113))</f>
        <v/>
      </c>
      <c r="G113" s="30" t="n"/>
    </row>
    <row r="114" ht="18" customHeight="1">
      <c r="A114" s="26" t="n"/>
      <c r="B114" s="27" t="n"/>
      <c r="C114" s="27" t="n"/>
      <c r="D114" s="27" t="n"/>
      <c r="E114" s="28" t="n"/>
      <c r="F114" s="29">
        <f>IF(E114="","",SUM(INDEX(E:E,13):E114))</f>
        <v/>
      </c>
      <c r="G114" s="30" t="n"/>
    </row>
    <row r="115" ht="18" customHeight="1">
      <c r="A115" s="26" t="n"/>
      <c r="B115" s="27" t="n"/>
      <c r="C115" s="27" t="n"/>
      <c r="D115" s="27" t="n"/>
      <c r="E115" s="28" t="n"/>
      <c r="F115" s="29">
        <f>IF(E115="","",SUM(INDEX(E:E,13):E115))</f>
        <v/>
      </c>
      <c r="G115" s="30" t="n"/>
    </row>
    <row r="116" ht="18" customHeight="1">
      <c r="A116" s="26" t="n"/>
      <c r="B116" s="27" t="n"/>
      <c r="C116" s="27" t="n"/>
      <c r="D116" s="27" t="n"/>
      <c r="E116" s="28" t="n"/>
      <c r="F116" s="29">
        <f>IF(E116="","",SUM(INDEX(E:E,13):E116))</f>
        <v/>
      </c>
      <c r="G116" s="30" t="n"/>
    </row>
    <row r="117" ht="18" customHeight="1">
      <c r="A117" s="26" t="n"/>
      <c r="B117" s="27" t="n"/>
      <c r="C117" s="27" t="n"/>
      <c r="D117" s="27" t="n"/>
      <c r="E117" s="28" t="n"/>
      <c r="F117" s="29">
        <f>IF(E117="","",SUM(INDEX(E:E,13):E117))</f>
        <v/>
      </c>
      <c r="G117" s="30" t="n"/>
    </row>
    <row r="118" ht="18" customHeight="1">
      <c r="A118" s="26" t="n"/>
      <c r="B118" s="27" t="n"/>
      <c r="C118" s="27" t="n"/>
      <c r="D118" s="27" t="n"/>
      <c r="E118" s="28" t="n"/>
      <c r="F118" s="29">
        <f>IF(E118="","",SUM(INDEX(E:E,13):E118))</f>
        <v/>
      </c>
      <c r="G118" s="30" t="n"/>
    </row>
    <row r="119" ht="18" customHeight="1">
      <c r="A119" s="26" t="n"/>
      <c r="B119" s="27" t="n"/>
      <c r="C119" s="27" t="n"/>
      <c r="D119" s="27" t="n"/>
      <c r="E119" s="28" t="n"/>
      <c r="F119" s="29">
        <f>IF(E119="","",SUM(INDEX(E:E,13):E119))</f>
        <v/>
      </c>
      <c r="G119" s="30" t="n"/>
    </row>
    <row r="120" ht="18" customHeight="1">
      <c r="A120" s="26" t="n"/>
      <c r="B120" s="27" t="n"/>
      <c r="C120" s="27" t="n"/>
      <c r="D120" s="27" t="n"/>
      <c r="E120" s="28" t="n"/>
      <c r="F120" s="29">
        <f>IF(E120="","",SUM(INDEX(E:E,13):E120))</f>
        <v/>
      </c>
      <c r="G120" s="30" t="n"/>
    </row>
    <row r="121" ht="18" customHeight="1">
      <c r="A121" s="26" t="n"/>
      <c r="B121" s="27" t="n"/>
      <c r="C121" s="27" t="n"/>
      <c r="D121" s="27" t="n"/>
      <c r="E121" s="28" t="n"/>
      <c r="F121" s="29">
        <f>IF(E121="","",SUM(INDEX(E:E,13):E121))</f>
        <v/>
      </c>
      <c r="G121" s="30" t="n"/>
    </row>
    <row r="122" ht="18" customHeight="1">
      <c r="A122" s="26" t="n"/>
      <c r="B122" s="27" t="n"/>
      <c r="C122" s="27" t="n"/>
      <c r="D122" s="27" t="n"/>
      <c r="E122" s="28" t="n"/>
      <c r="F122" s="29">
        <f>IF(E122="","",SUM(INDEX(E:E,13):E122))</f>
        <v/>
      </c>
      <c r="G122" s="30" t="n"/>
    </row>
    <row r="123" ht="18" customHeight="1">
      <c r="A123" s="26" t="n"/>
      <c r="B123" s="27" t="n"/>
      <c r="C123" s="27" t="n"/>
      <c r="D123" s="27" t="n"/>
      <c r="E123" s="28" t="n"/>
      <c r="F123" s="29">
        <f>IF(E123="","",SUM(INDEX(E:E,13):E123))</f>
        <v/>
      </c>
      <c r="G123" s="30" t="n"/>
    </row>
    <row r="124" ht="18" customHeight="1">
      <c r="A124" s="26" t="n"/>
      <c r="B124" s="27" t="n"/>
      <c r="C124" s="27" t="n"/>
      <c r="D124" s="27" t="n"/>
      <c r="E124" s="28" t="n"/>
      <c r="F124" s="29">
        <f>IF(E124="","",SUM(INDEX(E:E,13):E124))</f>
        <v/>
      </c>
      <c r="G124" s="30" t="n"/>
    </row>
    <row r="125" ht="18" customHeight="1">
      <c r="A125" s="26" t="n"/>
      <c r="B125" s="27" t="n"/>
      <c r="C125" s="27" t="n"/>
      <c r="D125" s="27" t="n"/>
      <c r="E125" s="28" t="n"/>
      <c r="F125" s="29">
        <f>IF(E125="","",SUM(INDEX(E:E,13):E125))</f>
        <v/>
      </c>
      <c r="G125" s="30" t="n"/>
    </row>
    <row r="126" ht="18" customHeight="1">
      <c r="A126" s="26" t="n"/>
      <c r="B126" s="27" t="n"/>
      <c r="C126" s="27" t="n"/>
      <c r="D126" s="27" t="n"/>
      <c r="E126" s="28" t="n"/>
      <c r="F126" s="29">
        <f>IF(E126="","",SUM(INDEX(E:E,13):E126))</f>
        <v/>
      </c>
      <c r="G126" s="30" t="n"/>
    </row>
    <row r="127" ht="18" customHeight="1">
      <c r="A127" s="26" t="n"/>
      <c r="B127" s="27" t="n"/>
      <c r="C127" s="27" t="n"/>
      <c r="D127" s="27" t="n"/>
      <c r="E127" s="28" t="n"/>
      <c r="F127" s="29">
        <f>IF(E127="","",SUM(INDEX(E:E,13):E127))</f>
        <v/>
      </c>
      <c r="G127" s="30" t="n"/>
    </row>
    <row r="128" ht="18" customHeight="1">
      <c r="A128" s="26" t="n"/>
      <c r="B128" s="27" t="n"/>
      <c r="C128" s="27" t="n"/>
      <c r="D128" s="27" t="n"/>
      <c r="E128" s="28" t="n"/>
      <c r="F128" s="29">
        <f>IF(E128="","",SUM(INDEX(E:E,13):E128))</f>
        <v/>
      </c>
      <c r="G128" s="30" t="n"/>
    </row>
    <row r="129" ht="18" customHeight="1">
      <c r="A129" s="26" t="n"/>
      <c r="B129" s="27" t="n"/>
      <c r="C129" s="27" t="n"/>
      <c r="D129" s="27" t="n"/>
      <c r="E129" s="28" t="n"/>
      <c r="F129" s="29">
        <f>IF(E129="","",SUM(INDEX(E:E,13):E129))</f>
        <v/>
      </c>
      <c r="G129" s="30" t="n"/>
    </row>
    <row r="130" ht="18" customHeight="1">
      <c r="A130" s="26" t="n"/>
      <c r="B130" s="27" t="n"/>
      <c r="C130" s="27" t="n"/>
      <c r="D130" s="27" t="n"/>
      <c r="E130" s="28" t="n"/>
      <c r="F130" s="29">
        <f>IF(E130="","",SUM(INDEX(E:E,13):E130))</f>
        <v/>
      </c>
      <c r="G130" s="30" t="n"/>
    </row>
    <row r="131" ht="18" customHeight="1">
      <c r="A131" s="26" t="n"/>
      <c r="B131" s="27" t="n"/>
      <c r="C131" s="27" t="n"/>
      <c r="D131" s="27" t="n"/>
      <c r="E131" s="28" t="n"/>
      <c r="F131" s="29">
        <f>IF(E131="","",SUM(INDEX(E:E,13):E131))</f>
        <v/>
      </c>
      <c r="G131" s="30" t="n"/>
    </row>
    <row r="132" ht="18" customHeight="1">
      <c r="A132" s="26" t="n"/>
      <c r="B132" s="27" t="n"/>
      <c r="C132" s="27" t="n"/>
      <c r="D132" s="27" t="n"/>
      <c r="E132" s="28" t="n"/>
      <c r="F132" s="29">
        <f>IF(E132="","",SUM(INDEX(E:E,13):E132))</f>
        <v/>
      </c>
      <c r="G132" s="30" t="n"/>
    </row>
    <row r="133" ht="18" customHeight="1">
      <c r="A133" s="26" t="n"/>
      <c r="B133" s="27" t="n"/>
      <c r="C133" s="27" t="n"/>
      <c r="D133" s="27" t="n"/>
      <c r="E133" s="28" t="n"/>
      <c r="F133" s="29">
        <f>IF(E133="","",SUM(INDEX(E:E,13):E133))</f>
        <v/>
      </c>
      <c r="G133" s="30" t="n"/>
    </row>
    <row r="134" ht="18" customHeight="1">
      <c r="A134" s="26" t="n"/>
      <c r="B134" s="27" t="n"/>
      <c r="C134" s="27" t="n"/>
      <c r="D134" s="27" t="n"/>
      <c r="E134" s="28" t="n"/>
      <c r="F134" s="29">
        <f>IF(E134="","",SUM(INDEX(E:E,13):E134))</f>
        <v/>
      </c>
      <c r="G134" s="30" t="n"/>
    </row>
    <row r="135" ht="18" customHeight="1">
      <c r="A135" s="26" t="n"/>
      <c r="B135" s="27" t="n"/>
      <c r="C135" s="27" t="n"/>
      <c r="D135" s="27" t="n"/>
      <c r="E135" s="28" t="n"/>
      <c r="F135" s="29">
        <f>IF(E135="","",SUM(INDEX(E:E,13):E135))</f>
        <v/>
      </c>
      <c r="G135" s="30" t="n"/>
    </row>
    <row r="136" ht="18" customHeight="1">
      <c r="A136" s="26" t="n"/>
      <c r="B136" s="27" t="n"/>
      <c r="C136" s="27" t="n"/>
      <c r="D136" s="27" t="n"/>
      <c r="E136" s="28" t="n"/>
      <c r="F136" s="29">
        <f>IF(E136="","",SUM(INDEX(E:E,13):E136))</f>
        <v/>
      </c>
      <c r="G136" s="30" t="n"/>
    </row>
    <row r="137" ht="18" customHeight="1">
      <c r="A137" s="26" t="n"/>
      <c r="B137" s="27" t="n"/>
      <c r="C137" s="27" t="n"/>
      <c r="D137" s="27" t="n"/>
      <c r="E137" s="28" t="n"/>
      <c r="F137" s="29">
        <f>IF(E137="","",SUM(INDEX(E:E,13):E137))</f>
        <v/>
      </c>
      <c r="G137" s="30" t="n"/>
    </row>
    <row r="138" ht="18" customHeight="1">
      <c r="A138" s="26" t="n"/>
      <c r="B138" s="27" t="n"/>
      <c r="C138" s="27" t="n"/>
      <c r="D138" s="27" t="n"/>
      <c r="E138" s="28" t="n"/>
      <c r="F138" s="29">
        <f>IF(E138="","",SUM(INDEX(E:E,13):E138))</f>
        <v/>
      </c>
      <c r="G138" s="30" t="n"/>
    </row>
    <row r="139" ht="18" customHeight="1">
      <c r="A139" s="26" t="n"/>
      <c r="B139" s="27" t="n"/>
      <c r="C139" s="27" t="n"/>
      <c r="D139" s="27" t="n"/>
      <c r="E139" s="28" t="n"/>
      <c r="F139" s="29">
        <f>IF(E139="","",SUM(INDEX(E:E,13):E139))</f>
        <v/>
      </c>
      <c r="G139" s="30" t="n"/>
    </row>
    <row r="140" ht="18" customHeight="1">
      <c r="A140" s="26" t="n"/>
      <c r="B140" s="27" t="n"/>
      <c r="C140" s="27" t="n"/>
      <c r="D140" s="27" t="n"/>
      <c r="E140" s="28" t="n"/>
      <c r="F140" s="29">
        <f>IF(E140="","",SUM(INDEX(E:E,13):E140))</f>
        <v/>
      </c>
      <c r="G140" s="30" t="n"/>
    </row>
    <row r="141" ht="18" customHeight="1">
      <c r="A141" s="26" t="n"/>
      <c r="B141" s="27" t="n"/>
      <c r="C141" s="27" t="n"/>
      <c r="D141" s="27" t="n"/>
      <c r="E141" s="28" t="n"/>
      <c r="F141" s="29">
        <f>IF(E141="","",SUM(INDEX(E:E,13):E141))</f>
        <v/>
      </c>
      <c r="G141" s="30" t="n"/>
    </row>
    <row r="142" ht="18" customHeight="1">
      <c r="A142" s="26" t="n"/>
      <c r="B142" s="27" t="n"/>
      <c r="C142" s="27" t="n"/>
      <c r="D142" s="27" t="n"/>
      <c r="E142" s="28" t="n"/>
      <c r="F142" s="29">
        <f>IF(E142="","",SUM(INDEX(E:E,13):E142))</f>
        <v/>
      </c>
      <c r="G142" s="30" t="n"/>
    </row>
    <row r="143" ht="18" customHeight="1">
      <c r="A143" s="26" t="n"/>
      <c r="B143" s="27" t="n"/>
      <c r="C143" s="27" t="n"/>
      <c r="D143" s="27" t="n"/>
      <c r="E143" s="28" t="n"/>
      <c r="F143" s="29">
        <f>IF(E143="","",SUM(INDEX(E:E,13):E143))</f>
        <v/>
      </c>
      <c r="G143" s="30" t="n"/>
    </row>
    <row r="144" ht="18" customHeight="1">
      <c r="A144" s="26" t="n"/>
      <c r="B144" s="27" t="n"/>
      <c r="C144" s="27" t="n"/>
      <c r="D144" s="27" t="n"/>
      <c r="E144" s="28" t="n"/>
      <c r="F144" s="29">
        <f>IF(E144="","",SUM(INDEX(E:E,13):E144))</f>
        <v/>
      </c>
      <c r="G144" s="30" t="n"/>
    </row>
    <row r="145" ht="18" customHeight="1">
      <c r="A145" s="26" t="n"/>
      <c r="B145" s="27" t="n"/>
      <c r="C145" s="27" t="n"/>
      <c r="D145" s="27" t="n"/>
      <c r="E145" s="28" t="n"/>
      <c r="F145" s="29">
        <f>IF(E145="","",SUM(INDEX(E:E,13):E145))</f>
        <v/>
      </c>
      <c r="G145" s="30" t="n"/>
    </row>
    <row r="146" ht="18" customHeight="1">
      <c r="A146" s="26" t="n"/>
      <c r="B146" s="27" t="n"/>
      <c r="C146" s="27" t="n"/>
      <c r="D146" s="27" t="n"/>
      <c r="E146" s="28" t="n"/>
      <c r="F146" s="29">
        <f>IF(E146="","",SUM(INDEX(E:E,13):E146))</f>
        <v/>
      </c>
      <c r="G146" s="30" t="n"/>
    </row>
    <row r="147" ht="18" customHeight="1">
      <c r="A147" s="26" t="n"/>
      <c r="B147" s="27" t="n"/>
      <c r="C147" s="27" t="n"/>
      <c r="D147" s="27" t="n"/>
      <c r="E147" s="28" t="n"/>
      <c r="F147" s="29">
        <f>IF(E147="","",SUM(INDEX(E:E,13):E147))</f>
        <v/>
      </c>
      <c r="G147" s="30" t="n"/>
    </row>
    <row r="148" ht="18" customHeight="1">
      <c r="A148" s="26" t="n"/>
      <c r="B148" s="27" t="n"/>
      <c r="C148" s="27" t="n"/>
      <c r="D148" s="27" t="n"/>
      <c r="E148" s="28" t="n"/>
      <c r="F148" s="29">
        <f>IF(E148="","",SUM(INDEX(E:E,13):E148))</f>
        <v/>
      </c>
      <c r="G148" s="30" t="n"/>
    </row>
    <row r="149" ht="18" customHeight="1">
      <c r="A149" s="26" t="n"/>
      <c r="B149" s="27" t="n"/>
      <c r="C149" s="27" t="n"/>
      <c r="D149" s="27" t="n"/>
      <c r="E149" s="28" t="n"/>
      <c r="F149" s="29">
        <f>IF(E149="","",SUM(INDEX(E:E,13):E149))</f>
        <v/>
      </c>
      <c r="G149" s="30" t="n"/>
    </row>
    <row r="150" ht="18" customHeight="1">
      <c r="A150" s="26" t="n"/>
      <c r="B150" s="27" t="n"/>
      <c r="C150" s="27" t="n"/>
      <c r="D150" s="27" t="n"/>
      <c r="E150" s="28" t="n"/>
      <c r="F150" s="29">
        <f>IF(E150="","",SUM(INDEX(E:E,13):E150))</f>
        <v/>
      </c>
      <c r="G150" s="30" t="n"/>
    </row>
    <row r="151" ht="18" customHeight="1">
      <c r="A151" s="26" t="n"/>
      <c r="B151" s="27" t="n"/>
      <c r="C151" s="27" t="n"/>
      <c r="D151" s="27" t="n"/>
      <c r="E151" s="28" t="n"/>
      <c r="F151" s="29">
        <f>IF(E151="","",SUM(INDEX(E:E,13):E151))</f>
        <v/>
      </c>
      <c r="G151" s="30" t="n"/>
    </row>
    <row r="152" ht="18" customHeight="1">
      <c r="A152" s="26" t="n"/>
      <c r="B152" s="27" t="n"/>
      <c r="C152" s="27" t="n"/>
      <c r="D152" s="27" t="n"/>
      <c r="E152" s="28" t="n"/>
      <c r="F152" s="29">
        <f>IF(E152="","",SUM(INDEX(E:E,13):E152))</f>
        <v/>
      </c>
      <c r="G152" s="30" t="n"/>
    </row>
    <row r="153" ht="18" customHeight="1">
      <c r="A153" s="26" t="n"/>
      <c r="B153" s="27" t="n"/>
      <c r="C153" s="27" t="n"/>
      <c r="D153" s="27" t="n"/>
      <c r="E153" s="28" t="n"/>
      <c r="F153" s="29">
        <f>IF(E153="","",SUM(INDEX(E:E,13):E153))</f>
        <v/>
      </c>
      <c r="G153" s="30" t="n"/>
    </row>
    <row r="154" ht="18" customHeight="1">
      <c r="A154" s="26" t="n"/>
      <c r="B154" s="27" t="n"/>
      <c r="C154" s="27" t="n"/>
      <c r="D154" s="27" t="n"/>
      <c r="E154" s="28" t="n"/>
      <c r="F154" s="29">
        <f>IF(E154="","",SUM(INDEX(E:E,13):E154))</f>
        <v/>
      </c>
      <c r="G154" s="30" t="n"/>
    </row>
    <row r="155" ht="18" customHeight="1">
      <c r="A155" s="26" t="n"/>
      <c r="B155" s="27" t="n"/>
      <c r="C155" s="27" t="n"/>
      <c r="D155" s="27" t="n"/>
      <c r="E155" s="28" t="n"/>
      <c r="F155" s="29">
        <f>IF(E155="","",SUM(INDEX(E:E,13):E155))</f>
        <v/>
      </c>
      <c r="G155" s="30" t="n"/>
    </row>
    <row r="156" ht="18" customHeight="1">
      <c r="A156" s="26" t="n"/>
      <c r="B156" s="27" t="n"/>
      <c r="C156" s="27" t="n"/>
      <c r="D156" s="27" t="n"/>
      <c r="E156" s="28" t="n"/>
      <c r="F156" s="29">
        <f>IF(E156="","",SUM(INDEX(E:E,13):E156))</f>
        <v/>
      </c>
      <c r="G156" s="30" t="n"/>
    </row>
    <row r="157" ht="18" customHeight="1">
      <c r="A157" s="26" t="n"/>
      <c r="B157" s="27" t="n"/>
      <c r="C157" s="27" t="n"/>
      <c r="D157" s="27" t="n"/>
      <c r="E157" s="28" t="n"/>
      <c r="F157" s="29">
        <f>IF(E157="","",SUM(INDEX(E:E,13):E157))</f>
        <v/>
      </c>
      <c r="G157" s="30" t="n"/>
    </row>
    <row r="158" ht="18" customHeight="1">
      <c r="A158" s="26" t="n"/>
      <c r="B158" s="27" t="n"/>
      <c r="C158" s="27" t="n"/>
      <c r="D158" s="27" t="n"/>
      <c r="E158" s="28" t="n"/>
      <c r="F158" s="29">
        <f>IF(E158="","",SUM(INDEX(E:E,13):E158))</f>
        <v/>
      </c>
      <c r="G158" s="30" t="n"/>
    </row>
    <row r="159" ht="18" customHeight="1">
      <c r="A159" s="26" t="n"/>
      <c r="B159" s="27" t="n"/>
      <c r="C159" s="27" t="n"/>
      <c r="D159" s="27" t="n"/>
      <c r="E159" s="28" t="n"/>
      <c r="F159" s="29">
        <f>IF(E159="","",SUM(INDEX(E:E,13):E159))</f>
        <v/>
      </c>
      <c r="G159" s="30" t="n"/>
    </row>
    <row r="160" ht="18" customHeight="1">
      <c r="A160" s="26" t="n"/>
      <c r="B160" s="27" t="n"/>
      <c r="C160" s="27" t="n"/>
      <c r="D160" s="27" t="n"/>
      <c r="E160" s="28" t="n"/>
      <c r="F160" s="29">
        <f>IF(E160="","",SUM(INDEX(E:E,13):E160))</f>
        <v/>
      </c>
      <c r="G160" s="30" t="n"/>
    </row>
    <row r="161" ht="18" customHeight="1">
      <c r="A161" s="26" t="n"/>
      <c r="B161" s="27" t="n"/>
      <c r="C161" s="27" t="n"/>
      <c r="D161" s="27" t="n"/>
      <c r="E161" s="28" t="n"/>
      <c r="F161" s="29">
        <f>IF(E161="","",SUM(INDEX(E:E,13):E161))</f>
        <v/>
      </c>
      <c r="G161" s="30" t="n"/>
    </row>
    <row r="162" ht="18" customHeight="1">
      <c r="A162" s="26" t="n"/>
      <c r="B162" s="27" t="n"/>
      <c r="C162" s="27" t="n"/>
      <c r="D162" s="27" t="n"/>
      <c r="E162" s="28" t="n"/>
      <c r="F162" s="29">
        <f>IF(E162="","",SUM(INDEX(E:E,13):E162))</f>
        <v/>
      </c>
      <c r="G162" s="30" t="n"/>
    </row>
    <row r="163" ht="24" customHeight="1">
      <c r="A163" s="31" t="inlineStr">
        <is>
          <t>TOTAL BUSINESS KILOMETRES FOR THE YEAR</t>
        </is>
      </c>
      <c r="B163" s="32" t="n"/>
      <c r="C163" s="32" t="n"/>
      <c r="D163" s="32" t="n"/>
      <c r="E163" s="33">
        <f>SUM(E13:E162)</f>
        <v/>
      </c>
      <c r="F163" s="34">
        <f>COUNT(E13:E162)</f>
        <v/>
      </c>
      <c r="G163" s="35" t="n"/>
    </row>
    <row r="164">
      <c r="F164" s="36" t="inlineStr">
        <is>
          <t>Trips logged</t>
        </is>
      </c>
    </row>
    <row r="166" ht="17.5" customHeight="1">
      <c r="A166" s="7" t="inlineStr">
        <is>
          <t>Note: the shaded warning on a row means you have entered a date but left the starting point, the destination or the reason blank. SARS requires all three, so fill them in before you file.</t>
        </is>
      </c>
    </row>
    <row r="167" ht="29" customHeight="1">
      <c r="A167" s="7" t="inlineStr">
        <is>
          <t>Note: the odometer column at the end is optional. SARS does not require a reading for every trip, only the opening and closing readings for the year. It is useful if you want to reconcile your log to the odometer.</t>
        </is>
      </c>
    </row>
    <row r="168" ht="17.5" customHeight="1">
      <c r="A168" s="15" t="inlineStr">
        <is>
          <t>Important: this log covers one vehicle. If you have two vehicles, use a separate copy of this workbook for each of them.</t>
        </is>
      </c>
    </row>
  </sheetData>
  <mergeCells count="12">
    <mergeCell ref="A1:G1"/>
    <mergeCell ref="A9:G9"/>
    <mergeCell ref="A8:G8"/>
    <mergeCell ref="A168:G168"/>
    <mergeCell ref="A163:D163"/>
    <mergeCell ref="D6:G6"/>
    <mergeCell ref="A167:G167"/>
    <mergeCell ref="A2:G2"/>
    <mergeCell ref="A166:G166"/>
    <mergeCell ref="D5:G5"/>
    <mergeCell ref="A10:G10"/>
    <mergeCell ref="D4:G4"/>
  </mergeCells>
  <conditionalFormatting sqref="D13:D162">
    <cfRule type="expression" priority="1" dxfId="2">
      <formula>AND($A13&lt;&gt;"",$D13="")</formula>
    </cfRule>
  </conditionalFormatting>
  <conditionalFormatting sqref="B13:C162">
    <cfRule type="expression" priority="2" dxfId="2">
      <formula>AND($A13&lt;&gt;"",$B13="")</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F47"/>
  <sheetViews>
    <sheetView showGridLines="0" workbookViewId="0">
      <pane ySplit="9" topLeftCell="A10" activePane="bottomLeft" state="frozen"/>
      <selection pane="bottomLeft" activeCell="A1" sqref="A1"/>
    </sheetView>
  </sheetViews>
  <sheetFormatPr baseColWidth="8" defaultRowHeight="15"/>
  <cols>
    <col width="52" customWidth="1" min="1" max="1"/>
    <col width="18" customWidth="1" min="2" max="2"/>
    <col width="15" customWidth="1" min="3" max="3"/>
    <col width="15" customWidth="1" min="4" max="4"/>
    <col width="44" customWidth="1" min="5" max="5"/>
    <col width="12" customWidth="1" min="6" max="6"/>
  </cols>
  <sheetData>
    <row r="1" ht="26" customHeight="1">
      <c r="A1" s="1" t="inlineStr">
        <is>
          <t>CLAIM CALCULATOR</t>
        </is>
      </c>
    </row>
    <row r="2" ht="14" customHeight="1">
      <c r="A2" s="2" t="inlineStr">
        <is>
          <t>Both methods, worked out live from your log, so you can see which one is better for you</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everything on this sheet except the method you choose comes from the Vehicle and year sheet, the Trip log sheet and the rate cells on the SARS rules and rates sheet. Change a rate there and this sheet follows.</t>
        </is>
      </c>
    </row>
    <row r="11" ht="22" customHeight="1">
      <c r="A11" s="8" t="inlineStr">
        <is>
          <t>THE FIGURES THIS CALCULATION USES</t>
        </is>
      </c>
      <c r="B11" s="9" t="n"/>
      <c r="C11" s="9" t="n"/>
      <c r="D11" s="9" t="n"/>
      <c r="E11" s="9" t="n"/>
      <c r="F11" s="9" t="n"/>
    </row>
    <row r="12" ht="22" customHeight="1">
      <c r="A12" s="10" t="inlineStr">
        <is>
          <t>Value of the vehicle including VAT</t>
        </is>
      </c>
      <c r="B12" s="37">
        <f>INDEX('Vehicle and year'!B:B,13)</f>
        <v/>
      </c>
      <c r="C12" s="12" t="inlineStr">
        <is>
          <t>From the Vehicle and year sheet.</t>
        </is>
      </c>
    </row>
    <row r="13" ht="22" customHeight="1">
      <c r="A13" s="10" t="inlineStr">
        <is>
          <t>Total kilometres for the year</t>
        </is>
      </c>
      <c r="B13" s="38">
        <f>INDEX('Vehicle and year'!B:B,23)</f>
        <v/>
      </c>
      <c r="C13" s="12" t="inlineStr">
        <is>
          <t>Closing odometer less opening odometer.</t>
        </is>
      </c>
    </row>
    <row r="14" ht="22" customHeight="1">
      <c r="A14" s="10" t="inlineStr">
        <is>
          <t>Business kilometres</t>
        </is>
      </c>
      <c r="B14" s="39">
        <f>INDEX('Vehicle and year'!B:B,24)</f>
        <v/>
      </c>
      <c r="C14" s="12" t="inlineStr">
        <is>
          <t>The total on the Trip log sheet.</t>
        </is>
      </c>
    </row>
    <row r="15" ht="22" customHeight="1">
      <c r="A15" s="10" t="inlineStr">
        <is>
          <t>Private kilometres</t>
        </is>
      </c>
      <c r="B15" s="40">
        <f>INDEX('Vehicle and year'!B:B,25)</f>
        <v/>
      </c>
      <c r="C15" s="12" t="inlineStr">
        <is>
          <t>Total less business.</t>
        </is>
      </c>
    </row>
    <row r="16" ht="22" customHeight="1">
      <c r="A16" s="10" t="inlineStr">
        <is>
          <t>Days you held and used the vehicle</t>
        </is>
      </c>
      <c r="B16" s="41">
        <f>INDEX('Vehicle and year'!B:B,15)</f>
        <v/>
      </c>
      <c r="C16" s="12" t="inlineStr">
        <is>
          <t>Used to apportion the fixed cost in the deemed cost method.</t>
        </is>
      </c>
    </row>
    <row r="18" ht="22" customHeight="1">
      <c r="A18" s="8" t="inlineStr">
        <is>
          <t>METHOD A: THE PRESCRIBED RATE PER KILOMETRE</t>
        </is>
      </c>
      <c r="B18" s="9" t="n"/>
      <c r="C18" s="9" t="n"/>
      <c r="D18" s="9" t="n"/>
      <c r="E18" s="9" t="n"/>
      <c r="F18" s="9" t="n"/>
    </row>
    <row r="19" ht="29" customHeight="1">
      <c r="A19" s="7" t="inlineStr">
        <is>
          <t>Note: the simple one. Business kilometres multiplied by the prescribed rate. It needs no vehicle value and no cost records, but it does still need the logbook.</t>
        </is>
      </c>
    </row>
    <row r="20" ht="26" customHeight="1">
      <c r="A20" s="10" t="inlineStr">
        <is>
          <t>Prescribed rate per kilometre</t>
        </is>
      </c>
      <c r="B20" s="37">
        <f>INDEX('SARS rules and rates'!B:B,11)</f>
        <v/>
      </c>
      <c r="C20" s="12" t="inlineStr">
        <is>
          <t>From the SARS rules and rates sheet. R 4.95 for years of assessment commencing on or after 1 March 2026.</t>
        </is>
      </c>
    </row>
    <row r="21" ht="26" customHeight="1">
      <c r="A21" s="10" t="inlineStr">
        <is>
          <t>Business kilometres</t>
        </is>
      </c>
      <c r="B21" s="38">
        <f>INDEX(B:B,14)</f>
        <v/>
      </c>
      <c r="C21" s="12" t="inlineStr">
        <is>
          <t>From the Trip log.</t>
        </is>
      </c>
    </row>
    <row r="22" ht="26" customHeight="1">
      <c r="A22" s="42" t="inlineStr">
        <is>
          <t>Claim on the prescribed rate method</t>
        </is>
      </c>
      <c r="B22" s="43">
        <f>IF(INDEX(B:B,21)="","",INDEX(B:B,20)*INDEX(B:B,21))</f>
        <v/>
      </c>
      <c r="C22" s="12" t="inlineStr">
        <is>
          <t>Rate multiplied by business kilometres.</t>
        </is>
      </c>
    </row>
    <row r="23" ht="40.5" customHeight="1">
      <c r="A23" s="15" t="inlineStr">
        <is>
          <t>Important: the conditions attaching to this rate, from the Notice: section 8(1)(b)(iii) must apply to you as the recipient of the allowance or advance, and no other compensation in the form of a further allowance or reimbursement, other than for parking or toll fees, may be payable by your employer to you. There is no kilometre limit of any kind on this rate.</t>
        </is>
      </c>
    </row>
    <row r="25" ht="22" customHeight="1">
      <c r="A25" s="8" t="inlineStr">
        <is>
          <t>METHOD B: THE DEEMED COST TABLE</t>
        </is>
      </c>
      <c r="B25" s="9" t="n"/>
      <c r="C25" s="9" t="n"/>
      <c r="D25" s="9" t="n"/>
      <c r="E25" s="9" t="n"/>
      <c r="F25" s="9" t="n"/>
    </row>
    <row r="26" ht="29" customHeight="1">
      <c r="A26" s="7" t="inlineStr">
        <is>
          <t>Note: the fixed cost for your band is apportioned for the days you held the vehicle, then divided by your total kilometres for the year. Add the fuel and maintenance costs per kilometre, where you bore the full cost, and multiply the answer by your business kilometres.</t>
        </is>
      </c>
    </row>
    <row r="27" ht="24" customHeight="1">
      <c r="A27" s="10" t="inlineStr">
        <is>
          <t>Band your vehicle falls into</t>
        </is>
      </c>
      <c r="B27" s="44">
        <f>IF(INDEX(B:B,12)="","",COUNTIF(INDEX('SARS rules and rates'!B:B,17):INDEX('SARS rules and rates'!B:B,25),"&lt;"&amp;INDEX(B:B,12))+1)</f>
        <v/>
      </c>
      <c r="C27" s="45">
        <f>IF(INDEX(B:B,12)="","",INDEX(INDEX('SARS rules and rates'!F:F,17):INDEX('SARS rules and rates'!F:F,25),COUNTIF(INDEX('SARS rules and rates'!B:B,17):INDEX('SARS rules and rates'!B:B,25),"&lt;"&amp;INDEX(B:B,12))+1))</f>
        <v/>
      </c>
    </row>
    <row r="28" ht="22" customHeight="1">
      <c r="A28" s="10" t="inlineStr">
        <is>
          <t>Fixed cost per year for that band</t>
        </is>
      </c>
      <c r="B28" s="37">
        <f>IF(INDEX(B:B,27)="","",INDEX(INDEX('SARS rules and rates'!C:C,17):INDEX('SARS rules and rates'!C:C,25),INDEX(B:B,27)))</f>
        <v/>
      </c>
      <c r="C28" s="12" t="inlineStr">
        <is>
          <t>Straight off the deemed cost table.</t>
        </is>
      </c>
    </row>
    <row r="29" ht="22" customHeight="1">
      <c r="A29" s="10" t="inlineStr">
        <is>
          <t>Fuel cost for that band, cents per kilometre</t>
        </is>
      </c>
      <c r="B29" s="46">
        <f>IF(INDEX(B:B,27)="","",INDEX(INDEX('SARS rules and rates'!D:D,17):INDEX('SARS rules and rates'!D:D,25),INDEX(B:B,27)))</f>
        <v/>
      </c>
      <c r="C29" s="12" t="inlineStr">
        <is>
          <t>In cents. It is converted to Rand below.</t>
        </is>
      </c>
    </row>
    <row r="30" ht="22" customHeight="1">
      <c r="A30" s="10" t="inlineStr">
        <is>
          <t>Maintenance cost for that band, cents per kilometre</t>
        </is>
      </c>
      <c r="B30" s="46">
        <f>IF(INDEX(B:B,27)="","",INDEX(INDEX('SARS rules and rates'!E:E,17):INDEX('SARS rules and rates'!E:E,25),INDEX(B:B,27)))</f>
        <v/>
      </c>
      <c r="C30" s="12" t="inlineStr">
        <is>
          <t>In cents. It is converted to Rand below.</t>
        </is>
      </c>
    </row>
    <row r="31" ht="30" customHeight="1">
      <c r="A31" s="10" t="inlineStr">
        <is>
          <t>Fixed cost apportioned for the days you held the vehicle</t>
        </is>
      </c>
      <c r="B31" s="37">
        <f>IF(INDEX(B:B,28)="","",INDEX(B:B,28)*INDEX(B:B,16)/INDEX('SARS rules and rates'!B:B,12))</f>
        <v/>
      </c>
      <c r="C31" s="12" t="inlineStr">
        <is>
          <t>Fixed cost multiplied by days held, divided by the days in a full year. For a full year this is the whole fixed cost.</t>
        </is>
      </c>
    </row>
    <row r="32" ht="30" customHeight="1">
      <c r="A32" s="10" t="inlineStr">
        <is>
          <t>Fixed cost per kilometre</t>
        </is>
      </c>
      <c r="B32" s="47">
        <f>IF(OR(INDEX(B:B,13)="",INDEX(B:B,13)=0,INDEX(B:B,28)=""),"",INDEX(B:B,28)*INDEX(B:B,16)/INDEX('SARS rules and rates'!B:B,12)/INDEX(B:B,13))</f>
        <v/>
      </c>
      <c r="C32" s="12" t="inlineStr">
        <is>
          <t>The apportioned fixed cost divided by your total kilometres for the year. Note that it is total kilometres here, not business kilometres.</t>
        </is>
      </c>
    </row>
    <row r="33" ht="30" customHeight="1">
      <c r="A33" s="10" t="inlineStr">
        <is>
          <t>Fuel cost per kilometre included</t>
        </is>
      </c>
      <c r="B33" s="47">
        <f>IF(INDEX(B:B,29)="","",IF(INDEX('Vehicle and year'!B:B,29)="Yes",INDEX(B:B,29)/100,0))</f>
        <v/>
      </c>
      <c r="C33" s="12" t="inlineStr">
        <is>
          <t>The band's fuel cost in Rand, but only if you bore the full cost of the fuel. Otherwise nothing.</t>
        </is>
      </c>
    </row>
    <row r="34" ht="30" customHeight="1">
      <c r="A34" s="10" t="inlineStr">
        <is>
          <t>Maintenance cost per kilometre included</t>
        </is>
      </c>
      <c r="B34" s="47">
        <f>IF(INDEX(B:B,30)="","",IF(INDEX('Vehicle and year'!B:B,30)="Yes",INDEX(B:B,30)/100,0))</f>
        <v/>
      </c>
      <c r="C34" s="12" t="inlineStr">
        <is>
          <t>The band's maintenance cost in Rand, but only if you bore the full cost of maintenance. Otherwise nothing.</t>
        </is>
      </c>
    </row>
    <row r="35" ht="24" customHeight="1">
      <c r="A35" s="10" t="inlineStr">
        <is>
          <t>Total cost per kilometre</t>
        </is>
      </c>
      <c r="B35" s="48">
        <f>IF(INDEX(B:B,32)="","",INDEX(B:B,32)+N(INDEX(B:B,33))+N(INDEX(B:B,34)))</f>
        <v/>
      </c>
      <c r="C35" s="12" t="inlineStr">
        <is>
          <t>Fixed cost per kilometre plus fuel plus maintenance.</t>
        </is>
      </c>
    </row>
    <row r="36" ht="26" customHeight="1">
      <c r="A36" s="42" t="inlineStr">
        <is>
          <t>Claim on the deemed cost method</t>
        </is>
      </c>
      <c r="B36" s="43">
        <f>IF(OR(INDEX(B:B,35)="",INDEX(B:B,14)=""),"",INDEX(B:B,35)*INDEX(B:B,14))</f>
        <v/>
      </c>
      <c r="C36" s="12" t="inlineStr">
        <is>
          <t>Total cost per kilometre multiplied by your business kilometres.</t>
        </is>
      </c>
    </row>
    <row r="38" ht="22" customHeight="1">
      <c r="A38" s="8" t="inlineStr">
        <is>
          <t>WHICH METHOD DO YOU WANT TO USE</t>
        </is>
      </c>
      <c r="B38" s="9" t="n"/>
      <c r="C38" s="9" t="n"/>
      <c r="D38" s="9" t="n"/>
      <c r="E38" s="9" t="n"/>
      <c r="F38" s="9" t="n"/>
    </row>
    <row r="39" ht="24" customHeight="1">
      <c r="A39" s="10" t="inlineStr">
        <is>
          <t>The method you have chosen</t>
        </is>
      </c>
      <c r="B39" s="21" t="n"/>
      <c r="C39" s="12" t="inlineStr">
        <is>
          <t>You are entitled to choose. Look at the two figures above first.</t>
        </is>
      </c>
    </row>
    <row r="40" ht="30" customHeight="1">
      <c r="A40" s="10" t="inlineStr">
        <is>
          <t>Your claim on the method you chose</t>
        </is>
      </c>
      <c r="B40" s="49">
        <f>IF(INDEX(B:B,39)="","",IF(INDEX(B:B,39)="Prescribed rate per kilometre",INDEX(B:B,22),INDEX(B:B,36)))</f>
        <v/>
      </c>
      <c r="C40" s="12" t="inlineStr">
        <is>
          <t>This is the deduction you would claim against your travel allowance.</t>
        </is>
      </c>
    </row>
    <row r="41" ht="30" customHeight="1">
      <c r="A41" s="10" t="inlineStr">
        <is>
          <t>The better of the two on your numbers</t>
        </is>
      </c>
      <c r="B41" s="50">
        <f>IF(OR(INDEX(B:B,22)="",INDEX(B:B,36)=""),"Fill in the odometer readings and log at least one trip",IF(INDEX(B:B,36)&gt;INDEX(B:B,22),"Deemed cost table",IF(INDEX(B:B,22)&gt;INDEX(B:B,36),"Prescribed rate per kilometre","The two methods give the same answer")))</f>
        <v/>
      </c>
      <c r="C41" s="12" t="inlineStr">
        <is>
          <t>Worked out from your own figures, not from a rule of thumb.</t>
        </is>
      </c>
    </row>
    <row r="42" ht="30" customHeight="1">
      <c r="A42" s="10" t="inlineStr">
        <is>
          <t>How much better it is</t>
        </is>
      </c>
      <c r="B42" s="51">
        <f>IF(OR(INDEX(B:B,22)="",INDEX(B:B,36)=""),"",ABS(INDEX(B:B,36)-INDEX(B:B,22)))</f>
        <v/>
      </c>
      <c r="C42" s="12" t="inlineStr">
        <is>
          <t>The difference between the two claims. It is a deduction against income, not cash in your pocket, so the money you actually save is this figure multiplied by your marginal rate of tax.</t>
        </is>
      </c>
    </row>
    <row r="44" ht="40.5" customHeight="1">
      <c r="A44" s="7" t="inlineStr">
        <is>
          <t>Note: the deemed cost method usually wins on a more expensive vehicle with a high business share, because the fixed cost is large and it is spread over your total kilometres. The prescribed rate usually wins on a cheap vehicle, or where your employer paid for the fuel or the maintenance plan, because those components fall away.</t>
        </is>
      </c>
    </row>
    <row r="45" ht="40.5" customHeight="1">
      <c r="A45" s="15" t="inlineStr">
        <is>
          <t>Important: neither method is available to a sole proprietor. An allowance under section 8(1) needs a principal and a recipient, and a sole proprietor is not their own employee. A sole proprietor claims actual costs instead, apportioned for private use, and still needs this logbook to prove the business share.</t>
        </is>
      </c>
    </row>
    <row r="46" ht="29" customHeight="1">
      <c r="A46" s="7" t="inlineStr">
        <is>
          <t>Note: this workbook works out the deduction. It does not work out your tax. What you get back depends on your marginal rate and on the rest of your return.</t>
        </is>
      </c>
    </row>
    <row r="47" ht="29" customHeight="1">
      <c r="A47" s="7" t="inlineStr">
        <is>
          <t>Note: rates, thresholds and fees quoted in this template were correct on 09 August 2026. Confirm the current figures on sars.gov.za, cipc.co.za or labour.gov.za before you rely on them.</t>
        </is>
      </c>
    </row>
  </sheetData>
  <mergeCells count="40">
    <mergeCell ref="A46:F46"/>
    <mergeCell ref="C39:F39"/>
    <mergeCell ref="A18:F18"/>
    <mergeCell ref="C32:F32"/>
    <mergeCell ref="A26:F26"/>
    <mergeCell ref="C28:F28"/>
    <mergeCell ref="C13:F13"/>
    <mergeCell ref="A2:F2"/>
    <mergeCell ref="A47:F47"/>
    <mergeCell ref="C34:F34"/>
    <mergeCell ref="A23:F23"/>
    <mergeCell ref="C6:F6"/>
    <mergeCell ref="A8:F8"/>
    <mergeCell ref="C30:F30"/>
    <mergeCell ref="C15:F15"/>
    <mergeCell ref="C33:F33"/>
    <mergeCell ref="C5:F5"/>
    <mergeCell ref="C42:F42"/>
    <mergeCell ref="C14:F14"/>
    <mergeCell ref="A38:F38"/>
    <mergeCell ref="A19:F19"/>
    <mergeCell ref="C35:F35"/>
    <mergeCell ref="C4:F4"/>
    <mergeCell ref="A44:F44"/>
    <mergeCell ref="C20:F20"/>
    <mergeCell ref="A9:F9"/>
    <mergeCell ref="C29:F29"/>
    <mergeCell ref="C16:F16"/>
    <mergeCell ref="C41:F41"/>
    <mergeCell ref="C22:F22"/>
    <mergeCell ref="C40:F40"/>
    <mergeCell ref="A11:F11"/>
    <mergeCell ref="C31:F31"/>
    <mergeCell ref="A1:F1"/>
    <mergeCell ref="C12:F12"/>
    <mergeCell ref="A45:F45"/>
    <mergeCell ref="C21:F21"/>
    <mergeCell ref="C27:F27"/>
    <mergeCell ref="C36:F36"/>
    <mergeCell ref="A25:F25"/>
  </mergeCells>
  <dataValidations count="1">
    <dataValidation sqref="B39" showDropDown="0" showInputMessage="1" showErrorMessage="1" allowBlank="1" errorTitle="Choose from the list" error="Pick one of the options in the dropdown." promptTitle="Select" prompt="Pick one. You may choose either, and you may choose the better one." type="list">
      <formula1>"Prescribed rate per kilometre,Deemed cost table"</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21759B"/>
    <outlinePr summaryBelow="1" summaryRight="1"/>
    <pageSetUpPr fitToPage="1"/>
  </sheetPr>
  <dimension ref="A1:F75"/>
  <sheetViews>
    <sheetView showGridLines="0" workbookViewId="0">
      <pane ySplit="8" topLeftCell="A9" activePane="bottomLeft" state="frozen"/>
      <selection pane="bottomLeft" activeCell="A1" sqref="A1"/>
    </sheetView>
  </sheetViews>
  <sheetFormatPr baseColWidth="8" defaultRowHeight="15"/>
  <cols>
    <col width="30" customWidth="1" min="1" max="1"/>
    <col width="26" customWidth="1" min="2" max="2"/>
    <col width="14" customWidth="1" min="3" max="3"/>
    <col width="14" customWidth="1" min="4" max="4"/>
    <col width="22" customWidth="1" min="5" max="5"/>
    <col width="44" customWidth="1" min="6" max="6"/>
  </cols>
  <sheetData>
    <row r="1" ht="26" customHeight="1">
      <c r="A1" s="1" t="inlineStr">
        <is>
          <t>SARS RULES AND RATES</t>
        </is>
      </c>
    </row>
    <row r="2" ht="14" customHeight="1">
      <c r="A2" s="2" t="inlineStr">
        <is>
          <t>The rates live here, in cells you can edit. Change a rate and the whole workbook follows</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8" t="inlineStr">
        <is>
          <t>RATES YOU CAN EDIT</t>
        </is>
      </c>
      <c r="B10" s="9" t="n"/>
      <c r="C10" s="9" t="n"/>
      <c r="D10" s="9" t="n"/>
      <c r="E10" s="9" t="n"/>
      <c r="F10" s="9" t="n"/>
    </row>
    <row r="11" ht="30" customHeight="1">
      <c r="A11" s="10" t="inlineStr">
        <is>
          <t>Prescribed rate per kilometre</t>
        </is>
      </c>
      <c r="B11" s="52" t="n">
        <v>4.95</v>
      </c>
      <c r="C11" s="12" t="inlineStr">
        <is>
          <t>495 cents per kilometre, for years of assessment commencing on or after 1 March 2026. Fixed by the Notice under section 8(1)(b)(ii) and (iii) of the Income Tax Act, PAYE-GEN-01-G03-A01, effective 1 March 2026. The previous rate was R 4.76.</t>
        </is>
      </c>
    </row>
    <row r="12" ht="24" customHeight="1">
      <c r="A12" s="10" t="inlineStr">
        <is>
          <t>Days in a full year of assessment</t>
        </is>
      </c>
      <c r="B12" s="16" t="n">
        <v>365</v>
      </c>
      <c r="C12" s="12" t="inlineStr">
        <is>
          <t>Used to apportion the fixed cost where you held the vehicle for only part of the year. Fixed cost multiplied by days held, divided by this number.</t>
        </is>
      </c>
    </row>
    <row r="14" ht="22" customHeight="1">
      <c r="A14" s="8" t="inlineStr">
        <is>
          <t>DEEMED COST TABLE, OR COST SCALE, FOR THE 2026/27 YEAR OF ASSESSMENT</t>
        </is>
      </c>
      <c r="B14" s="9" t="n"/>
      <c r="C14" s="9" t="n"/>
      <c r="D14" s="9" t="n"/>
      <c r="E14" s="9" t="n"/>
      <c r="F14" s="9" t="n"/>
    </row>
    <row r="15" ht="29" customHeight="1">
      <c r="A15" s="7" t="inlineStr">
        <is>
          <t>Note: effective 1 March 2026. The value of the vehicle is its original cost including VAT and excluding finance charges and interest, for a normal arm's length purchase. For a leased vehicle it is the cash value. Otherwise it is market value plus notional VAT.</t>
        </is>
      </c>
    </row>
    <row r="16" ht="40" customHeight="1">
      <c r="A16" s="25" t="inlineStr">
        <is>
          <t>VALUE OF THE VEHICLE, MORE THAN</t>
        </is>
      </c>
      <c r="B16" s="25" t="inlineStr">
        <is>
          <t>VALUE OF THE VEHICLE, UP TO AND INCLUDING</t>
        </is>
      </c>
      <c r="C16" s="25" t="inlineStr">
        <is>
          <t>FIXED COST PER YEAR</t>
        </is>
      </c>
      <c r="D16" s="25" t="inlineStr">
        <is>
          <t>FUEL COST, CENTS PER KILOMETRE</t>
        </is>
      </c>
      <c r="E16" s="25" t="inlineStr">
        <is>
          <t>MAINTENANCE COST, CENTS PER KILOMETRE</t>
        </is>
      </c>
      <c r="F16" s="25" t="inlineStr">
        <is>
          <t>WHAT THIS BAND COVERS</t>
        </is>
      </c>
    </row>
    <row r="17" ht="20" customHeight="1">
      <c r="A17" s="53" t="n">
        <v>0</v>
      </c>
      <c r="B17" s="53" t="n">
        <v>115000</v>
      </c>
      <c r="C17" s="53" t="n">
        <v>38344</v>
      </c>
      <c r="D17" s="54" t="n">
        <v>132.9</v>
      </c>
      <c r="E17" s="54" t="n">
        <v>49.1</v>
      </c>
      <c r="F17" s="55" t="inlineStr">
        <is>
          <t>Does not exceed R 115 000</t>
        </is>
      </c>
    </row>
    <row r="18" ht="20" customHeight="1">
      <c r="A18" s="53" t="n">
        <v>115000</v>
      </c>
      <c r="B18" s="53" t="n">
        <v>230000</v>
      </c>
      <c r="C18" s="53" t="n">
        <v>68487</v>
      </c>
      <c r="D18" s="54" t="n">
        <v>148.4</v>
      </c>
      <c r="E18" s="54" t="n">
        <v>61.4</v>
      </c>
      <c r="F18" s="55" t="inlineStr">
        <is>
          <t>Exceeds R 115 000 but not R 230 000</t>
        </is>
      </c>
    </row>
    <row r="19" ht="20" customHeight="1">
      <c r="A19" s="53" t="n">
        <v>230000</v>
      </c>
      <c r="B19" s="53" t="n">
        <v>345000</v>
      </c>
      <c r="C19" s="53" t="n">
        <v>98689</v>
      </c>
      <c r="D19" s="54" t="n">
        <v>161.2</v>
      </c>
      <c r="E19" s="54" t="n">
        <v>67.8</v>
      </c>
      <c r="F19" s="55" t="inlineStr">
        <is>
          <t>Exceeds R 230 000 but not R 345 000</t>
        </is>
      </c>
    </row>
    <row r="20" ht="20" customHeight="1">
      <c r="A20" s="53" t="n">
        <v>345000</v>
      </c>
      <c r="B20" s="53" t="n">
        <v>460000</v>
      </c>
      <c r="C20" s="53" t="n">
        <v>125393</v>
      </c>
      <c r="D20" s="54" t="n">
        <v>173.4</v>
      </c>
      <c r="E20" s="54" t="n">
        <v>74</v>
      </c>
      <c r="F20" s="55" t="inlineStr">
        <is>
          <t>Exceeds R 345 000 but not R 460 000</t>
        </is>
      </c>
    </row>
    <row r="21" ht="20" customHeight="1">
      <c r="A21" s="53" t="n">
        <v>460000</v>
      </c>
      <c r="B21" s="53" t="n">
        <v>575000</v>
      </c>
      <c r="C21" s="53" t="n">
        <v>152097</v>
      </c>
      <c r="D21" s="54" t="n">
        <v>185.5</v>
      </c>
      <c r="E21" s="54" t="n">
        <v>86.90000000000001</v>
      </c>
      <c r="F21" s="55" t="inlineStr">
        <is>
          <t>Exceeds R 460 000 but not R 575 000</t>
        </is>
      </c>
    </row>
    <row r="22" ht="20" customHeight="1">
      <c r="A22" s="53" t="n">
        <v>575000</v>
      </c>
      <c r="B22" s="53" t="n">
        <v>690000</v>
      </c>
      <c r="C22" s="53" t="n">
        <v>180078</v>
      </c>
      <c r="D22" s="54" t="n">
        <v>212.8</v>
      </c>
      <c r="E22" s="54" t="n">
        <v>102</v>
      </c>
      <c r="F22" s="55" t="inlineStr">
        <is>
          <t>Exceeds R 575 000 but not R 690 000</t>
        </is>
      </c>
    </row>
    <row r="23" ht="20" customHeight="1">
      <c r="A23" s="53" t="n">
        <v>690000</v>
      </c>
      <c r="B23" s="53" t="n">
        <v>805000</v>
      </c>
      <c r="C23" s="53" t="n">
        <v>208106</v>
      </c>
      <c r="D23" s="54" t="n">
        <v>216.5</v>
      </c>
      <c r="E23" s="54" t="n">
        <v>114.5</v>
      </c>
      <c r="F23" s="55" t="inlineStr">
        <is>
          <t>Exceeds R 690 000 but not R 805 000</t>
        </is>
      </c>
    </row>
    <row r="24" ht="20" customHeight="1">
      <c r="A24" s="53" t="n">
        <v>805000</v>
      </c>
      <c r="B24" s="53" t="n">
        <v>920000</v>
      </c>
      <c r="C24" s="53" t="n">
        <v>237679</v>
      </c>
      <c r="D24" s="54" t="n">
        <v>220.1</v>
      </c>
      <c r="E24" s="54" t="n">
        <v>126.1</v>
      </c>
      <c r="F24" s="55" t="inlineStr">
        <is>
          <t>Exceeds R 805 000 but not R 920 000</t>
        </is>
      </c>
    </row>
    <row r="25" ht="20" customHeight="1">
      <c r="A25" s="53" t="n">
        <v>920000</v>
      </c>
      <c r="B25" s="53" t="n"/>
      <c r="C25" s="53" t="n">
        <v>237679</v>
      </c>
      <c r="D25" s="54" t="n">
        <v>220.1</v>
      </c>
      <c r="E25" s="54" t="n">
        <v>126.9</v>
      </c>
      <c r="F25" s="55" t="inlineStr">
        <is>
          <t>Exceeds R 920 000. No upper limit</t>
        </is>
      </c>
    </row>
    <row r="27" ht="17.5" customHeight="1">
      <c r="A27" s="7" t="inlineStr">
        <is>
          <t>Note: the bands step in increments of R 115 000 from R 115 000 up to R 920 000, and then run open above that. The top two bands carry the same fixed cost and the same fuel cost.</t>
        </is>
      </c>
    </row>
    <row r="28" ht="29" customHeight="1">
      <c r="A28" s="15" t="inlineStr">
        <is>
          <t>Important: the maintenance figure of 126.1 cents in the band from R 805 000 to R 920 000 is the figure in the SARS annexure. At least one published tax guide shows 126.9 cents for the same band. Both agree the top band is 126.9. If your vehicle falls in that band, confirm the cell against the SARS annexure before you file.</t>
        </is>
      </c>
    </row>
    <row r="29" ht="29" customHeight="1">
      <c r="A29" s="7" t="inlineStr">
        <is>
          <t>Note: fuel cost may only be claimed if you bore the full cost of the fuel. Maintenance cost may only be claimed if you bore the full cost of maintenance, so a vehicle on a maintenance plan paid by your employer gives up the maintenance component. The Claim calculator asks you both questions.</t>
        </is>
      </c>
    </row>
    <row r="31" ht="22" customHeight="1">
      <c r="A31" s="8" t="inlineStr">
        <is>
          <t>WHAT SARS REQUIRES IN A LOGBOOK</t>
        </is>
      </c>
      <c r="B31" s="9" t="n"/>
      <c r="C31" s="9" t="n"/>
      <c r="D31" s="9" t="n"/>
      <c r="E31" s="9" t="n"/>
      <c r="F31" s="9" t="n"/>
    </row>
    <row r="32" ht="29" customHeight="1">
      <c r="A32" s="15" t="inlineStr">
        <is>
          <t>Important: a logbook is compulsory. In SARS's own words: "It is now compulsory to keep a logbook of all your travel in which you record your business kilometres if you want to claim a travel deduction", and "Without a logbook, you will not be able to claim a travel deduction."</t>
        </is>
      </c>
    </row>
    <row r="33" ht="26" customHeight="1">
      <c r="A33" s="25" t="inlineStr">
        <is>
          <t>WHAT SARS REQUIRES</t>
        </is>
      </c>
      <c r="B33" s="25" t="inlineStr">
        <is>
          <t>WHAT IT MEANS</t>
        </is>
      </c>
      <c r="C33" s="24" t="n"/>
      <c r="D33" s="25" t="inlineStr">
        <is>
          <t>WHERE IT IS IN THIS WORKBOOK</t>
        </is>
      </c>
      <c r="E33" s="23" t="n"/>
      <c r="F33" s="24" t="n"/>
    </row>
    <row r="34" ht="26" customHeight="1">
      <c r="A34" s="56" t="inlineStr">
        <is>
          <t>Date of travel</t>
        </is>
      </c>
      <c r="B34" s="57" t="inlineStr">
        <is>
          <t>One line for every business trip.</t>
        </is>
      </c>
      <c r="C34" s="24" t="n"/>
      <c r="D34" s="58" t="inlineStr">
        <is>
          <t>The Trip log sheet, first column</t>
        </is>
      </c>
      <c r="E34" s="23" t="n"/>
      <c r="F34" s="24" t="n"/>
    </row>
    <row r="35" ht="26" customHeight="1">
      <c r="A35" s="56" t="inlineStr">
        <is>
          <t>Kilometres travelled</t>
        </is>
      </c>
      <c r="B35" s="57" t="inlineStr">
        <is>
          <t>The business kilometres for that trip.</t>
        </is>
      </c>
      <c r="C35" s="24" t="n"/>
      <c r="D35" s="58" t="inlineStr">
        <is>
          <t>The Trip log sheet, business kilometres column</t>
        </is>
      </c>
      <c r="E35" s="23" t="n"/>
      <c r="F35" s="24" t="n"/>
    </row>
    <row r="36" ht="26" customHeight="1">
      <c r="A36" s="56" t="inlineStr">
        <is>
          <t>Where you started your trip</t>
        </is>
      </c>
      <c r="B36" s="57" t="inlineStr">
        <is>
          <t>The place you left from.</t>
        </is>
      </c>
      <c r="C36" s="24" t="n"/>
      <c r="D36" s="58" t="inlineStr">
        <is>
          <t>The Trip log sheet, where you started</t>
        </is>
      </c>
      <c r="E36" s="23" t="n"/>
      <c r="F36" s="24" t="n"/>
    </row>
    <row r="37" ht="26" customHeight="1">
      <c r="A37" s="56" t="inlineStr">
        <is>
          <t>Where you went</t>
        </is>
      </c>
      <c r="B37" s="57" t="inlineStr">
        <is>
          <t>The destination.</t>
        </is>
      </c>
      <c r="C37" s="24" t="n"/>
      <c r="D37" s="58" t="inlineStr">
        <is>
          <t>The Trip log sheet, where you went</t>
        </is>
      </c>
      <c r="E37" s="23" t="n"/>
      <c r="F37" s="24" t="n"/>
    </row>
    <row r="38" ht="43.5" customHeight="1">
      <c r="A38" s="56" t="inlineStr">
        <is>
          <t>The reason for the trip</t>
        </is>
      </c>
      <c r="B38" s="57" t="inlineStr">
        <is>
          <t>What the business purpose was. "Client meeting, Sandton" is enough. "Business" on its own is not.</t>
        </is>
      </c>
      <c r="C38" s="24" t="n"/>
      <c r="D38" s="58" t="inlineStr">
        <is>
          <t>The Trip log sheet, reason for the trip</t>
        </is>
      </c>
      <c r="E38" s="23" t="n"/>
      <c r="F38" s="24" t="n"/>
    </row>
    <row r="39" ht="32" customHeight="1">
      <c r="A39" s="56" t="inlineStr">
        <is>
          <t>Opening odometer reading on 1 March</t>
        </is>
      </c>
      <c r="B39" s="57" t="inlineStr">
        <is>
          <t>Compulsory. Record it on the first day of the year of assessment.</t>
        </is>
      </c>
      <c r="C39" s="24" t="n"/>
      <c r="D39" s="58" t="inlineStr">
        <is>
          <t>The Vehicle and year sheet</t>
        </is>
      </c>
      <c r="E39" s="23" t="n"/>
      <c r="F39" s="24" t="n"/>
    </row>
    <row r="40" ht="66.5" customHeight="1">
      <c r="A40" s="56" t="inlineStr">
        <is>
          <t>Closing odometer reading on the last day of February</t>
        </is>
      </c>
      <c r="B40" s="57" t="inlineStr">
        <is>
          <t>Compulsory. The difference between the two gives your total kilometres for the year, and total kilometres is the denominator in every calculation. Without both readings the claim cannot be worked out at all.</t>
        </is>
      </c>
      <c r="C40" s="24" t="n"/>
      <c r="D40" s="58" t="inlineStr">
        <is>
          <t>The Vehicle and year sheet</t>
        </is>
      </c>
      <c r="E40" s="23" t="n"/>
      <c r="F40" s="24" t="n"/>
    </row>
    <row r="42" ht="17.5" customHeight="1">
      <c r="A42" s="7" t="inlineStr">
        <is>
          <t>Note: you only have to log business trips in detail. Private trips are simply the balance, total kilometres less business kilometres, and do not need a line by line record.</t>
        </is>
      </c>
    </row>
    <row r="43" ht="17.5" customHeight="1">
      <c r="A43" s="7" t="inlineStr">
        <is>
          <t>Note: the free SARS eLogbook is recommended but it is not compulsory. Any format that discharges the onus of proof is accepted, and this workbook collects every field SARS asks for.</t>
        </is>
      </c>
    </row>
    <row r="45" ht="22" customHeight="1">
      <c r="A45" s="8" t="inlineStr">
        <is>
          <t>THE RULES THAT CATCH PEOPLE OUT</t>
        </is>
      </c>
      <c r="B45" s="9" t="n"/>
      <c r="C45" s="9" t="n"/>
      <c r="D45" s="9" t="n"/>
      <c r="E45" s="9" t="n"/>
      <c r="F45" s="9" t="n"/>
    </row>
    <row r="46" ht="32" customHeight="1">
      <c r="A46" s="56" t="inlineStr">
        <is>
          <t>There is no way to claim without a logbook</t>
        </is>
      </c>
      <c r="B46" s="57" t="inlineStr">
        <is>
          <t>None. Not an estimate, not a percentage, not a round number. If you do not have the logbook, you do not have the deduction.</t>
        </is>
      </c>
      <c r="C46" s="23" t="n"/>
      <c r="D46" s="23" t="n"/>
      <c r="E46" s="23" t="n"/>
      <c r="F46" s="24" t="n"/>
    </row>
    <row r="47" ht="32" customHeight="1">
      <c r="A47" s="56" t="inlineStr">
        <is>
          <t>Home to your place of work is private travel</t>
        </is>
      </c>
      <c r="B47" s="57" t="inlineStr">
        <is>
          <t>It may not be claimed, however far it is and however early you leave. Business travel starts when you leave for a business destination that is not your normal place of work.</t>
        </is>
      </c>
      <c r="C47" s="23" t="n"/>
      <c r="D47" s="23" t="n"/>
      <c r="E47" s="23" t="n"/>
      <c r="F47" s="24" t="n"/>
    </row>
    <row r="48" ht="32" customHeight="1">
      <c r="A48" s="56" t="inlineStr">
        <is>
          <t>A separate logbook is needed for each vehicle</t>
        </is>
      </c>
      <c r="B48" s="57" t="inlineStr">
        <is>
          <t>Use a separate copy of this workbook per vehicle. Do not add two vehicles into one log. If you replaced a vehicle during the year, you need opening and closing readings for each of them.</t>
        </is>
      </c>
      <c r="C48" s="23" t="n"/>
      <c r="D48" s="23" t="n"/>
      <c r="E48" s="23" t="n"/>
      <c r="F48" s="24" t="n"/>
    </row>
    <row r="49" ht="32" customHeight="1">
      <c r="A49" s="56" t="inlineStr">
        <is>
          <t>Keep the logbook for five years</t>
        </is>
      </c>
      <c r="B49" s="57" t="inlineStr">
        <is>
          <t>Sections 29 to 32 of the Tax Administration Act. Five years from the date you submitted the return it supports, and longer if SARS opens an audit or you lodge an objection or appeal.</t>
        </is>
      </c>
      <c r="C49" s="23" t="n"/>
      <c r="D49" s="23" t="n"/>
      <c r="E49" s="23" t="n"/>
      <c r="F49" s="24" t="n"/>
    </row>
    <row r="50" ht="55" customHeight="1">
      <c r="A50" s="56" t="inlineStr">
        <is>
          <t>A sole proprietor cannot use these two methods at all</t>
        </is>
      </c>
      <c r="B50" s="57" t="inlineStr">
        <is>
          <t>An allowance under section 8(1) needs two people, a principal and a recipient. A sole proprietor is not their own employee, so the prescribed rate and the deemed cost table are both unavailable. A sole proprietor claims actual running costs under section 11(a), wear and tear under section 11(e) and finance charges under section 24J, apportioned for private use. You still need this logbook, to prove the business share, plus every slip and invoice.</t>
        </is>
      </c>
      <c r="C50" s="23" t="n"/>
      <c r="D50" s="23" t="n"/>
      <c r="E50" s="23" t="n"/>
      <c r="F50" s="24" t="n"/>
    </row>
    <row r="51" ht="32" customHeight="1">
      <c r="A51" s="56" t="inlineStr">
        <is>
          <t>An employee with no travel allowance and no company car</t>
        </is>
      </c>
      <c r="B51" s="57" t="inlineStr">
        <is>
          <t>Generally cannot deduct vehicle costs at all, because of the section 23(m) prohibition. The exception is a commission earner whose commission is more than half of total remuneration.</t>
        </is>
      </c>
      <c r="C51" s="23" t="n"/>
      <c r="D51" s="23" t="n"/>
      <c r="E51" s="23" t="n"/>
      <c r="F51" s="24" t="n"/>
    </row>
    <row r="53" ht="22" customHeight="1">
      <c r="A53" s="8" t="inlineStr">
        <is>
          <t>TWO RULES THAT ARE OUT OF DATE, AND ARE STILL ALL OVER THE INTERNET</t>
        </is>
      </c>
      <c r="B53" s="9" t="n"/>
      <c r="C53" s="9" t="n"/>
      <c r="D53" s="9" t="n"/>
      <c r="E53" s="9" t="n"/>
      <c r="F53" s="9" t="n"/>
    </row>
    <row r="54" ht="17.5" customHeight="1">
      <c r="A54" s="15" t="inlineStr">
        <is>
          <t>Important: if a template, a blog or a payroll pack you are using still mentions either of the numbers below, it is out of date and following it will cost you the claim.</t>
        </is>
      </c>
    </row>
    <row r="55" ht="26" customHeight="1">
      <c r="A55" s="25" t="inlineStr">
        <is>
          <t>THE STALE RULE</t>
        </is>
      </c>
      <c r="B55" s="25" t="inlineStr">
        <is>
          <t>WHAT ACTUALLY HAPPENED</t>
        </is>
      </c>
      <c r="C55" s="25" t="inlineStr">
        <is>
          <t>THE POSITION NOW</t>
        </is>
      </c>
      <c r="D55" s="23" t="n"/>
      <c r="E55" s="23" t="n"/>
      <c r="F55" s="24" t="n"/>
    </row>
    <row r="56" ht="43.5" customHeight="1">
      <c r="A56" s="59" t="inlineStr">
        <is>
          <t>The 8 000 kilometre concession</t>
        </is>
      </c>
      <c r="B56" s="60" t="inlineStr">
        <is>
          <t>Abolished with effect from 1 March 2010</t>
        </is>
      </c>
      <c r="C56" s="57" t="inlineStr">
        <is>
          <t>You used to be able to claim a deemed 8 000 business kilometres without keeping a logbook. That went away in 2010. Since then there is no way at all to claim any travel deduction without a logbook.</t>
        </is>
      </c>
      <c r="D56" s="23" t="n"/>
      <c r="E56" s="23" t="n"/>
      <c r="F56" s="24" t="n"/>
    </row>
    <row r="57" ht="43.5" customHeight="1">
      <c r="A57" s="59" t="inlineStr">
        <is>
          <t>The 12 000 kilometre ceiling on code 3703</t>
        </is>
      </c>
      <c r="B57" s="60" t="inlineStr">
        <is>
          <t>Removed with effect from 1 March 2018</t>
        </is>
      </c>
      <c r="C57" s="57" t="inlineStr">
        <is>
          <t>The ceiling applied only up to and including the 2018 year of assessment. It went when subparagraph (cC) was inserted into the definition of remuneration in the Fourth Schedule. The current SARS Notice contains no kilometre limit of any kind on the prescribed rate.</t>
        </is>
      </c>
      <c r="D57" s="23" t="n"/>
      <c r="E57" s="23" t="n"/>
      <c r="F57" s="24" t="n"/>
    </row>
    <row r="59" ht="40.5" customHeight="1">
      <c r="A59" s="7" t="inlineStr">
        <is>
          <t>Note: what does still attach to the prescribed rate is the condition quoted in the Notice: section 8(1)(b)(iii) must apply to the recipient of the allowance or advance, and no other compensation in the form of a further allowance or reimbursement, other than for parking or toll fees, may be payable by the employer to that recipient. The reimbursement must also be based on actual distance travelled, which is the logbook again.</t>
        </is>
      </c>
    </row>
    <row r="61" ht="22" customHeight="1">
      <c r="A61" s="8" t="inlineStr">
        <is>
          <t>A TRAVEL ALLOWANCE AND PAYE: THE 80% AND 20% RULE</t>
        </is>
      </c>
      <c r="B61" s="9" t="n"/>
      <c r="C61" s="9" t="n"/>
      <c r="D61" s="9" t="n"/>
      <c r="E61" s="9" t="n"/>
      <c r="F61" s="9" t="n"/>
    </row>
    <row r="62" ht="32" customHeight="1">
      <c r="A62" s="56" t="inlineStr">
        <is>
          <t>The general rule, 80%</t>
        </is>
      </c>
      <c r="B62" s="57" t="inlineStr">
        <is>
          <t>80% of a fixed travel allowance, IRP5 code 3701, must be included in the employee's remuneration for the purpose of calculating PAYE.</t>
        </is>
      </c>
      <c r="C62" s="23" t="n"/>
      <c r="D62" s="23" t="n"/>
      <c r="E62" s="23" t="n"/>
      <c r="F62" s="24" t="n"/>
    </row>
    <row r="63" ht="32" customHeight="1">
      <c r="A63" s="56" t="inlineStr">
        <is>
          <t>The exception, 20%</t>
        </is>
      </c>
      <c r="B63" s="57" t="inlineStr">
        <is>
          <t>The percentage drops to 20% if the employer is satisfied that at least 80% of the use of the vehicle for the tax year will be for business purposes.</t>
        </is>
      </c>
      <c r="C63" s="23" t="n"/>
      <c r="D63" s="23" t="n"/>
      <c r="E63" s="23" t="n"/>
      <c r="F63" s="24" t="n"/>
    </row>
    <row r="64" ht="32" customHeight="1">
      <c r="A64" s="56" t="inlineStr">
        <is>
          <t>There is nothing else</t>
        </is>
      </c>
      <c r="B64" s="57" t="inlineStr">
        <is>
          <t>There is no 100% option and no 0% option. It is 80% or 20%, and the employer carries the risk, with penalties and interest, of applying 20% when it should not have.</t>
        </is>
      </c>
      <c r="C64" s="23" t="n"/>
      <c r="D64" s="23" t="n"/>
      <c r="E64" s="23" t="n"/>
      <c r="F64" s="24" t="n"/>
    </row>
    <row r="65" ht="32" customHeight="1">
      <c r="A65" s="56" t="inlineStr">
        <is>
          <t>It only changes your cash flow</t>
        </is>
      </c>
      <c r="B65" s="57" t="inlineStr">
        <is>
          <t>The full allowance goes into taxable income on assessment either way. You then claim the section 8(1)(b) deduction against it using this logbook. The 80% against 20% choice changes when you pay, not how much you finally pay.</t>
        </is>
      </c>
      <c r="C65" s="23" t="n"/>
      <c r="D65" s="23" t="n"/>
      <c r="E65" s="23" t="n"/>
      <c r="F65" s="24" t="n"/>
    </row>
    <row r="67" ht="22" customHeight="1">
      <c r="A67" s="8" t="inlineStr">
        <is>
          <t>REIMBURSEMENT PER KILOMETRE: THE THREE CODES</t>
        </is>
      </c>
      <c r="B67" s="9" t="n"/>
      <c r="C67" s="9" t="n"/>
      <c r="D67" s="9" t="n"/>
      <c r="E67" s="9" t="n"/>
      <c r="F67" s="9" t="n"/>
    </row>
    <row r="68" ht="32" customHeight="1">
      <c r="A68" s="25" t="inlineStr">
        <is>
          <t>IRP5 CODE</t>
        </is>
      </c>
      <c r="B68" s="25" t="inlineStr">
        <is>
          <t>WHEN IT APPLIES</t>
        </is>
      </c>
      <c r="C68" s="24" t="n"/>
      <c r="D68" s="25" t="inlineStr">
        <is>
          <t>PAYE DEDUCTED?</t>
        </is>
      </c>
      <c r="E68" s="25" t="inlineStr">
        <is>
          <t>IN TAXABLE INCOME?</t>
        </is>
      </c>
      <c r="F68" s="25" t="inlineStr">
        <is>
          <t>WHAT IT MEANS FOR YOU</t>
        </is>
      </c>
    </row>
    <row r="69" ht="55" customHeight="1">
      <c r="A69" s="61" t="inlineStr">
        <is>
          <t>3703</t>
        </is>
      </c>
      <c r="B69" s="57" t="inlineStr">
        <is>
          <t>You are reimbursed at or below R 4.95 per kilometre and no travel allowance, code 3701, is paid for the same vehicle.</t>
        </is>
      </c>
      <c r="C69" s="24" t="n"/>
      <c r="D69" s="62" t="inlineStr">
        <is>
          <t>No</t>
        </is>
      </c>
      <c r="E69" s="62" t="inlineStr">
        <is>
          <t>No</t>
        </is>
      </c>
      <c r="F69" s="57" t="inlineStr">
        <is>
          <t>Nothing to claim and nothing to declare. It is neither remuneration nor income. This is the simplest structure for a small business and the one to aim for.</t>
        </is>
      </c>
    </row>
    <row r="70" ht="55" customHeight="1">
      <c r="A70" s="61" t="inlineStr">
        <is>
          <t>3702</t>
        </is>
      </c>
      <c r="B70" s="57" t="inlineStr">
        <is>
          <t>You are reimbursed at or below R 4.95 per kilometre but a travel allowance is also paid, or it is the portion up to R 4.95 where the rate paid is higher.</t>
        </is>
      </c>
      <c r="C70" s="24" t="n"/>
      <c r="D70" s="62" t="inlineStr">
        <is>
          <t>No</t>
        </is>
      </c>
      <c r="E70" s="63" t="inlineStr">
        <is>
          <t>Yes</t>
        </is>
      </c>
      <c r="F70" s="57" t="inlineStr">
        <is>
          <t>It is income but it is excluded from remuneration, so no PAYE is deducted. It is taxed on assessment and you claim the deduction against it.</t>
        </is>
      </c>
    </row>
    <row r="71" ht="34" customHeight="1">
      <c r="A71" s="61" t="inlineStr">
        <is>
          <t>3722</t>
        </is>
      </c>
      <c r="B71" s="57" t="inlineStr">
        <is>
          <t>The part of the rate that exceeds R 4.95 per kilometre.</t>
        </is>
      </c>
      <c r="C71" s="24" t="n"/>
      <c r="D71" s="63" t="inlineStr">
        <is>
          <t>Yes</t>
        </is>
      </c>
      <c r="E71" s="63" t="inlineStr">
        <is>
          <t>Yes</t>
        </is>
      </c>
      <c r="F71" s="57" t="inlineStr">
        <is>
          <t>Remuneration and income. PAYE comes off it in the payroll run.</t>
        </is>
      </c>
    </row>
    <row r="73" ht="29" customHeight="1">
      <c r="A73" s="7" t="inlineStr">
        <is>
          <t>Note: worked example from the SARS employer guide: an employer pays R 5.95 per kilometre for 1 000 business kilometres. Code 3702 is R 4 950, which is 1 000 kilometres at R 4.95. Code 3722 is R 1 000, which is the excess of R 1.00 per kilometre.</t>
        </is>
      </c>
    </row>
    <row r="74" ht="29" customHeight="1">
      <c r="A74" s="7" t="inlineStr">
        <is>
          <t>Note: a business that reimburses at exactly the prescribed rate, pays no travel allowance and keeps a logbook produces no tax event at all for the employee. If you are setting up a small business from scratch, set it up that way.</t>
        </is>
      </c>
    </row>
    <row r="75" ht="17.5" customHeight="1">
      <c r="A75" s="7" t="inlineStr">
        <is>
          <t>Note: rates, thresholds and fees quoted in this template were correct on 09 August 2026. Confirm the current figures on sars.gov.za, cipc.co.za or labour.gov.za before you rely on them.</t>
        </is>
      </c>
    </row>
  </sheetData>
  <mergeCells count="60">
    <mergeCell ref="A54:F54"/>
    <mergeCell ref="B47:F47"/>
    <mergeCell ref="B62:F62"/>
    <mergeCell ref="A75:F75"/>
    <mergeCell ref="A27:F27"/>
    <mergeCell ref="A74:F74"/>
    <mergeCell ref="B46:F46"/>
    <mergeCell ref="C57:F57"/>
    <mergeCell ref="B71:C71"/>
    <mergeCell ref="B39:C39"/>
    <mergeCell ref="A2:F2"/>
    <mergeCell ref="B70:C70"/>
    <mergeCell ref="A42:F42"/>
    <mergeCell ref="D37:F37"/>
    <mergeCell ref="A14:F14"/>
    <mergeCell ref="B48:F48"/>
    <mergeCell ref="A32:F32"/>
    <mergeCell ref="C6:F6"/>
    <mergeCell ref="A8:F8"/>
    <mergeCell ref="D39:F39"/>
    <mergeCell ref="C5:F5"/>
    <mergeCell ref="A53:F53"/>
    <mergeCell ref="D33:F33"/>
    <mergeCell ref="A29:F29"/>
    <mergeCell ref="A43:F43"/>
    <mergeCell ref="B69:C69"/>
    <mergeCell ref="D38:F38"/>
    <mergeCell ref="B38:C38"/>
    <mergeCell ref="A10:F10"/>
    <mergeCell ref="A28:F28"/>
    <mergeCell ref="C4:F4"/>
    <mergeCell ref="B34:C34"/>
    <mergeCell ref="B37:C37"/>
    <mergeCell ref="A67:F67"/>
    <mergeCell ref="A31:F31"/>
    <mergeCell ref="D35:F35"/>
    <mergeCell ref="B40:C40"/>
    <mergeCell ref="C55:F55"/>
    <mergeCell ref="A15:F15"/>
    <mergeCell ref="D34:F34"/>
    <mergeCell ref="A59:F59"/>
    <mergeCell ref="B49:F49"/>
    <mergeCell ref="B65:F65"/>
    <mergeCell ref="A73:F73"/>
    <mergeCell ref="B68:C68"/>
    <mergeCell ref="C56:F56"/>
    <mergeCell ref="B33:C33"/>
    <mergeCell ref="B64:F64"/>
    <mergeCell ref="A1:F1"/>
    <mergeCell ref="C12:F12"/>
    <mergeCell ref="A45:F45"/>
    <mergeCell ref="D40:F40"/>
    <mergeCell ref="B51:F51"/>
    <mergeCell ref="D36:F36"/>
    <mergeCell ref="B36:C36"/>
    <mergeCell ref="A61:F61"/>
    <mergeCell ref="B63:F63"/>
    <mergeCell ref="C11:F11"/>
    <mergeCell ref="B50:F50"/>
    <mergeCell ref="B35:C35"/>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2026-08-10T01:06:47Z</dcterms:created>
  <dcterms:modified xmlns:dcterms="http://purl.org/dc/terms/" xmlns:xsi="http://www.w3.org/2001/XMLSchema-instance" xsi:type="dcterms:W3CDTF">2026-08-10T01:06:47Z</dcterms:modified>
</cp:coreProperties>
</file>