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sheetId="1" state="visible" r:id="rId1"/>
    <sheet xmlns:r="http://schemas.openxmlformats.org/officeDocument/2006/relationships" name="Results by channel" sheetId="2" state="visible" r:id="rId2"/>
    <sheet xmlns:r="http://schemas.openxmlformats.org/officeDocument/2006/relationships" name="Dashboard" sheetId="3" state="visible" r:id="rId3"/>
    <sheet xmlns:r="http://schemas.openxmlformats.org/officeDocument/2006/relationships" name="Setting the budget" sheetId="4" state="visible" r:id="rId4"/>
  </sheets>
  <definedNames>
    <definedName name="_xlnm.Print_Titles" localSheetId="0">'Budget'!$15:$15</definedName>
    <definedName name="_xlnm.Print_Titles" localSheetId="1">'Results by channel'!$12:$12</definedName>
  </definedNames>
  <calcPr calcId="124519" fullCalcOnLoad="1"/>
</workbook>
</file>

<file path=xl/styles.xml><?xml version="1.0" encoding="utf-8"?>
<styleSheet xmlns="http://schemas.openxmlformats.org/spreadsheetml/2006/main">
  <numFmts count="2">
    <numFmt numFmtId="164" formatCode="&quot;R&quot; #,##0"/>
    <numFmt numFmtId="165" formatCode="&quot;R&quot; #,##0.00"/>
  </numFmts>
  <fonts count="38">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i val="1"/>
      <color rgb="00C4830A"/>
      <sz val="8.5"/>
    </font>
    <font>
      <name val="Arial"/>
      <b val="1"/>
      <color rgb="00222222"/>
      <sz val="10"/>
    </font>
    <font>
      <name val="Arial"/>
      <color rgb="000000FF"/>
      <sz val="10"/>
    </font>
    <font>
      <name val="Arial"/>
      <b val="1"/>
      <color rgb="000000FF"/>
      <sz val="10"/>
    </font>
    <font>
      <name val="Arial"/>
      <color rgb="006B6870"/>
      <sz val="9"/>
    </font>
    <font>
      <name val="Arial"/>
      <b val="1"/>
      <color rgb="00FFFFFF"/>
      <sz val="8.5"/>
    </font>
    <font>
      <name val="Arial"/>
      <b val="1"/>
      <color rgb="00191C4A"/>
      <sz val="9.5"/>
    </font>
    <font>
      <name val="Arial"/>
      <color rgb="000000FF"/>
      <sz val="9"/>
    </font>
    <font>
      <name val="Arial"/>
      <color rgb="000000FF"/>
      <sz val="9.5"/>
    </font>
    <font>
      <name val="Arial"/>
      <color rgb="00191C4A"/>
      <sz val="9.5"/>
    </font>
    <font>
      <name val="Arial"/>
      <color rgb="0021759B"/>
      <sz val="9.5"/>
    </font>
    <font>
      <name val="Arial"/>
      <b val="1"/>
      <color rgb="00191C4A"/>
      <sz val="10"/>
    </font>
    <font>
      <name val="Arial"/>
      <b val="1"/>
      <color rgb="00191C4A"/>
      <sz val="10.5"/>
    </font>
    <font>
      <name val="Arial"/>
      <b val="1"/>
      <color rgb="0021759B"/>
      <sz val="10.5"/>
    </font>
    <font>
      <name val="Arial"/>
      <b val="1"/>
      <color rgb="00FFFFFF"/>
      <sz val="9.5"/>
    </font>
    <font>
      <name val="Arial"/>
      <color rgb="00C4830A"/>
      <sz val="9.5"/>
    </font>
    <font>
      <name val="Arial"/>
      <b val="1"/>
      <color rgb="00C4830A"/>
      <sz val="9.5"/>
    </font>
    <font>
      <name val="Arial"/>
      <b val="1"/>
      <color rgb="001D9E75"/>
      <sz val="9.5"/>
    </font>
    <font>
      <name val="Arial"/>
      <color rgb="001D9E75"/>
      <sz val="9.5"/>
    </font>
    <font>
      <name val="Arial"/>
      <b val="1"/>
      <color rgb="00C4830A"/>
      <sz val="10.5"/>
    </font>
    <font>
      <name val="Arial"/>
      <b val="1"/>
      <color rgb="001D9E75"/>
      <sz val="10.5"/>
    </font>
    <font>
      <name val="Arial"/>
      <b val="1"/>
      <color rgb="00FFFFFF"/>
      <sz val="10"/>
    </font>
    <font>
      <name val="Arial"/>
      <color rgb="0021759B"/>
      <sz val="10"/>
    </font>
    <font>
      <name val="Arial"/>
      <b val="1"/>
      <color rgb="00191C4A"/>
      <sz val="12"/>
    </font>
    <font>
      <name val="Arial"/>
      <b val="1"/>
      <color rgb="00A32D2D"/>
      <sz val="12"/>
    </font>
    <font>
      <name val="Arial"/>
      <b val="1"/>
      <color rgb="001D9E75"/>
      <sz val="12"/>
    </font>
    <font>
      <name val="Arial"/>
      <b val="1"/>
      <color rgb="00C4830A"/>
      <sz val="12"/>
    </font>
    <font>
      <name val="Arial"/>
      <b val="1"/>
      <color rgb="001D9E75"/>
      <sz val="11"/>
    </font>
    <font>
      <name val="Arial"/>
      <b val="1"/>
      <color rgb="00A32D2D"/>
      <sz val="11"/>
    </font>
    <font>
      <name val="Arial"/>
      <b val="1"/>
      <color rgb="00191C4A"/>
      <sz val="11"/>
    </font>
    <font>
      <name val="Arial"/>
      <b val="1"/>
      <color rgb="00C4830A"/>
      <sz val="10"/>
    </font>
    <font>
      <name val="Arial"/>
      <b val="1"/>
      <color rgb="00C4830A"/>
      <sz val="11"/>
    </font>
  </fonts>
  <fills count="7">
    <fill>
      <patternFill/>
    </fill>
    <fill>
      <patternFill patternType="gray125"/>
    </fill>
    <fill>
      <patternFill patternType="solid">
        <fgColor rgb="00FFFFFF"/>
      </patternFill>
    </fill>
    <fill>
      <patternFill patternType="solid">
        <fgColor rgb="00F7F6F2"/>
      </patternFill>
    </fill>
    <fill>
      <patternFill patternType="solid">
        <fgColor rgb="00191C4A"/>
      </patternFill>
    </fill>
    <fill>
      <patternFill patternType="solid">
        <fgColor rgb="00E8E9F2"/>
      </patternFill>
    </fill>
    <fill>
      <patternFill patternType="solid">
        <fgColor rgb="0021759B"/>
      </patternFill>
    </fill>
  </fills>
  <borders count="9">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left/>
      <right/>
      <top style="thin">
        <color rgb="00E0DDD4"/>
      </top>
      <bottom style="thin">
        <color rgb="00E0DDD4"/>
      </bottom>
      <diagonal/>
    </border>
    <border>
      <top style="thin">
        <color rgb="00191C4A"/>
      </top>
      <bottom style="double">
        <color rgb="00191C4A"/>
      </bottom>
    </border>
    <border/>
  </borders>
  <cellStyleXfs count="1">
    <xf numFmtId="0" fontId="0" fillId="0" borderId="0"/>
  </cellStyleXfs>
  <cellXfs count="74">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0" borderId="0" applyAlignment="1" pivotButton="0" quotePrefix="0" xfId="0">
      <alignment vertical="top" wrapText="1" indent="1"/>
    </xf>
    <xf numFmtId="0" fontId="7" fillId="0" borderId="0" applyAlignment="1" pivotButton="0" quotePrefix="0" xfId="0">
      <alignment vertical="center" indent="1"/>
    </xf>
    <xf numFmtId="0" fontId="9" fillId="2" borderId="2" applyAlignment="1" pivotButton="0" quotePrefix="0" xfId="0">
      <alignment horizontal="center" vertical="center"/>
    </xf>
    <xf numFmtId="0" fontId="0" fillId="0" borderId="5" pivotButton="0" quotePrefix="0" xfId="0"/>
    <xf numFmtId="0" fontId="10" fillId="3" borderId="2" applyAlignment="1" pivotButton="0" quotePrefix="0" xfId="0">
      <alignment horizontal="left" vertical="center" wrapText="1" indent="1"/>
    </xf>
    <xf numFmtId="0" fontId="0" fillId="0" borderId="6" pivotButton="0" quotePrefix="0" xfId="0"/>
    <xf numFmtId="0" fontId="11" fillId="4" borderId="2" applyAlignment="1" pivotButton="0" quotePrefix="0" xfId="0">
      <alignment horizontal="center" vertical="center" wrapText="1"/>
    </xf>
    <xf numFmtId="0" fontId="12" fillId="0" borderId="2" applyAlignment="1" pivotButton="0" quotePrefix="0" xfId="0">
      <alignment vertical="center" indent="1"/>
    </xf>
    <xf numFmtId="164" fontId="13" fillId="2" borderId="2" applyAlignment="1" pivotButton="0" quotePrefix="0" xfId="0">
      <alignment horizontal="right" vertical="center" indent="1"/>
    </xf>
    <xf numFmtId="165" fontId="12" fillId="3" borderId="2" applyAlignment="1" pivotButton="0" quotePrefix="0" xfId="0">
      <alignment horizontal="right" vertical="center" indent="1"/>
    </xf>
    <xf numFmtId="165" fontId="14" fillId="2" borderId="2" applyAlignment="1" pivotButton="0" quotePrefix="0" xfId="0">
      <alignment horizontal="right" vertical="center" indent="1"/>
    </xf>
    <xf numFmtId="165" fontId="15" fillId="3" borderId="2" applyAlignment="1" pivotButton="0" quotePrefix="0" xfId="0">
      <alignment horizontal="right" vertical="center" indent="1"/>
    </xf>
    <xf numFmtId="9" fontId="15" fillId="3" borderId="2" applyAlignment="1" pivotButton="0" quotePrefix="0" xfId="0">
      <alignment horizontal="center" vertical="center" indent="1"/>
    </xf>
    <xf numFmtId="9" fontId="16" fillId="3" borderId="2" applyAlignment="1" pivotButton="0" quotePrefix="0" xfId="0">
      <alignment horizontal="center" vertical="center" indent="1"/>
    </xf>
    <xf numFmtId="0" fontId="14" fillId="2" borderId="2" applyAlignment="1" pivotButton="0" quotePrefix="0" xfId="0">
      <alignment horizontal="left" vertical="center" indent="1"/>
    </xf>
    <xf numFmtId="0" fontId="17" fillId="5" borderId="7" applyAlignment="1" pivotButton="0" quotePrefix="0" xfId="0">
      <alignment vertical="center" indent="1"/>
    </xf>
    <xf numFmtId="164" fontId="12" fillId="5" borderId="7" applyAlignment="1" pivotButton="0" quotePrefix="0" xfId="0">
      <alignment horizontal="right" vertical="center" indent="1"/>
    </xf>
    <xf numFmtId="165" fontId="18" fillId="5" borderId="7" applyAlignment="1" pivotButton="0" quotePrefix="0" xfId="0">
      <alignment horizontal="right" vertical="center" indent="1"/>
    </xf>
    <xf numFmtId="9" fontId="18" fillId="5" borderId="7" applyAlignment="1" pivotButton="0" quotePrefix="0" xfId="0">
      <alignment horizontal="center" vertical="center" indent="1"/>
    </xf>
    <xf numFmtId="9" fontId="19" fillId="5" borderId="7" applyAlignment="1" pivotButton="0" quotePrefix="0" xfId="0">
      <alignment horizontal="center" vertical="center" indent="1"/>
    </xf>
    <xf numFmtId="0" fontId="20" fillId="6" borderId="8" applyAlignment="1" pivotButton="0" quotePrefix="0" xfId="0">
      <alignment vertical="center" indent="1"/>
    </xf>
    <xf numFmtId="0" fontId="0" fillId="6" borderId="8" pivotButton="0" quotePrefix="0" xfId="0"/>
    <xf numFmtId="0" fontId="12" fillId="0" borderId="2" applyAlignment="1" pivotButton="0" quotePrefix="0" xfId="0">
      <alignment vertical="center" wrapText="1" indent="1"/>
    </xf>
    <xf numFmtId="0" fontId="10" fillId="0" borderId="2" applyAlignment="1" pivotButton="0" quotePrefix="0" xfId="0">
      <alignment vertical="center" wrapText="1" indent="1"/>
    </xf>
    <xf numFmtId="1" fontId="14" fillId="2" borderId="2" applyAlignment="1" pivotButton="0" quotePrefix="0" xfId="0">
      <alignment horizontal="center" vertical="center"/>
    </xf>
    <xf numFmtId="165" fontId="21" fillId="3" borderId="2" applyAlignment="1" pivotButton="0" quotePrefix="0" xfId="0">
      <alignment horizontal="right" vertical="center" indent="1"/>
    </xf>
    <xf numFmtId="165" fontId="22" fillId="3" borderId="2" applyAlignment="1" pivotButton="0" quotePrefix="0" xfId="0">
      <alignment horizontal="right" vertical="center" indent="1"/>
    </xf>
    <xf numFmtId="4" fontId="23" fillId="3" borderId="2" applyAlignment="1" pivotButton="0" quotePrefix="0" xfId="0">
      <alignment horizontal="center" vertical="center" indent="1"/>
    </xf>
    <xf numFmtId="9" fontId="24" fillId="3" borderId="2" applyAlignment="1" pivotButton="0" quotePrefix="0" xfId="0">
      <alignment horizontal="center" vertical="center" indent="1"/>
    </xf>
    <xf numFmtId="0" fontId="12" fillId="3" borderId="2" applyAlignment="1" pivotButton="0" quotePrefix="0" xfId="0">
      <alignment horizontal="left" vertical="center" indent="1"/>
    </xf>
    <xf numFmtId="1" fontId="18" fillId="5" borderId="7" applyAlignment="1" pivotButton="0" quotePrefix="0" xfId="0">
      <alignment horizontal="center" vertical="center" indent="1"/>
    </xf>
    <xf numFmtId="165" fontId="25" fillId="5" borderId="7" applyAlignment="1" pivotButton="0" quotePrefix="0" xfId="0">
      <alignment horizontal="right" vertical="center" indent="1"/>
    </xf>
    <xf numFmtId="4" fontId="26" fillId="5" borderId="7" applyAlignment="1" pivotButton="0" quotePrefix="0" xfId="0">
      <alignment horizontal="center" vertical="center" indent="1"/>
    </xf>
    <xf numFmtId="9" fontId="26" fillId="5" borderId="7" applyAlignment="1" pivotButton="0" quotePrefix="0" xfId="0">
      <alignment horizontal="center" vertical="center" indent="1"/>
    </xf>
    <xf numFmtId="0" fontId="0" fillId="5" borderId="7" pivotButton="0" quotePrefix="0" xfId="0"/>
    <xf numFmtId="0" fontId="27" fillId="4" borderId="8" applyAlignment="1" pivotButton="0" quotePrefix="0" xfId="0">
      <alignment vertical="center" indent="1"/>
    </xf>
    <xf numFmtId="0" fontId="0" fillId="4" borderId="8" pivotButton="0" quotePrefix="0" xfId="0"/>
    <xf numFmtId="1" fontId="8" fillId="2" borderId="2" applyAlignment="1" pivotButton="0" quotePrefix="0" xfId="0">
      <alignment horizontal="center" vertical="center"/>
    </xf>
    <xf numFmtId="9" fontId="28" fillId="3" borderId="2" applyAlignment="1" pivotButton="0" quotePrefix="0" xfId="0">
      <alignment horizontal="center" vertical="center" indent="1"/>
    </xf>
    <xf numFmtId="165" fontId="29" fillId="3" borderId="2" applyAlignment="1" pivotButton="0" quotePrefix="0" xfId="0">
      <alignment horizontal="right" vertical="center" indent="1"/>
    </xf>
    <xf numFmtId="0" fontId="10" fillId="0" borderId="0" applyAlignment="1" pivotButton="0" quotePrefix="0" xfId="0">
      <alignment vertical="center" wrapText="1" indent="1"/>
    </xf>
    <xf numFmtId="165" fontId="30" fillId="3" borderId="2" applyAlignment="1" pivotButton="0" quotePrefix="0" xfId="0">
      <alignment horizontal="right" vertical="center" indent="1"/>
    </xf>
    <xf numFmtId="165" fontId="31" fillId="3" borderId="2" applyAlignment="1" pivotButton="0" quotePrefix="0" xfId="0">
      <alignment horizontal="right" vertical="center" indent="1"/>
    </xf>
    <xf numFmtId="9" fontId="32" fillId="3" borderId="2" applyAlignment="1" pivotButton="0" quotePrefix="0" xfId="0">
      <alignment horizontal="right" vertical="center" indent="1"/>
    </xf>
    <xf numFmtId="9" fontId="8" fillId="2" borderId="2" applyAlignment="1" pivotButton="0" quotePrefix="0" xfId="0">
      <alignment horizontal="center" vertical="center"/>
    </xf>
    <xf numFmtId="1" fontId="29" fillId="3" borderId="2" applyAlignment="1" pivotButton="0" quotePrefix="0" xfId="0">
      <alignment horizontal="right" vertical="center" indent="1"/>
    </xf>
    <xf numFmtId="1" fontId="31" fillId="3" borderId="2" applyAlignment="1" pivotButton="0" quotePrefix="0" xfId="0">
      <alignment horizontal="right" vertical="center" indent="1"/>
    </xf>
    <xf numFmtId="165" fontId="32" fillId="3" borderId="2" applyAlignment="1" pivotButton="0" quotePrefix="0" xfId="0">
      <alignment horizontal="right" vertical="center" indent="1"/>
    </xf>
    <xf numFmtId="4" fontId="31" fillId="3" borderId="2" applyAlignment="1" pivotButton="0" quotePrefix="0" xfId="0">
      <alignment horizontal="right" vertical="center" indent="1"/>
    </xf>
    <xf numFmtId="4" fontId="30" fillId="3" borderId="2" applyAlignment="1" pivotButton="0" quotePrefix="0" xfId="0">
      <alignment horizontal="right" vertical="center" indent="1"/>
    </xf>
    <xf numFmtId="0" fontId="33" fillId="3" borderId="2" applyAlignment="1" pivotButton="0" quotePrefix="0" xfId="0">
      <alignment horizontal="left" vertical="center" indent="1"/>
    </xf>
    <xf numFmtId="0" fontId="0" fillId="3" borderId="2" pivotButton="0" quotePrefix="0" xfId="0"/>
    <xf numFmtId="165" fontId="33" fillId="3" borderId="2" applyAlignment="1" pivotButton="0" quotePrefix="0" xfId="0">
      <alignment horizontal="right" vertical="center" indent="1"/>
    </xf>
    <xf numFmtId="0" fontId="34" fillId="3" borderId="2" applyAlignment="1" pivotButton="0" quotePrefix="0" xfId="0">
      <alignment horizontal="left" vertical="center" indent="1"/>
    </xf>
    <xf numFmtId="165" fontId="34" fillId="3" borderId="2" applyAlignment="1" pivotButton="0" quotePrefix="0" xfId="0">
      <alignment horizontal="right" vertical="center" indent="1"/>
    </xf>
    <xf numFmtId="4" fontId="33" fillId="3" borderId="2" applyAlignment="1" pivotButton="0" quotePrefix="0" xfId="0">
      <alignment horizontal="right" vertical="center" indent="1"/>
    </xf>
    <xf numFmtId="4" fontId="34" fillId="3" borderId="2" applyAlignment="1" pivotButton="0" quotePrefix="0" xfId="0">
      <alignment horizontal="right" vertical="center" indent="1"/>
    </xf>
    <xf numFmtId="1" fontId="15" fillId="3" borderId="2" applyAlignment="1" pivotButton="0" quotePrefix="0" xfId="0">
      <alignment horizontal="center" vertical="center" indent="1"/>
    </xf>
    <xf numFmtId="165" fontId="8" fillId="2" borderId="2" applyAlignment="1" pivotButton="0" quotePrefix="0" xfId="0">
      <alignment horizontal="center" vertical="center"/>
    </xf>
    <xf numFmtId="0" fontId="17" fillId="0" borderId="2" applyAlignment="1" pivotButton="0" quotePrefix="0" xfId="0">
      <alignment vertical="center" wrapText="1" indent="1"/>
    </xf>
    <xf numFmtId="165" fontId="17" fillId="3" borderId="2" applyAlignment="1" pivotButton="0" quotePrefix="0" xfId="0">
      <alignment horizontal="right" vertical="center" indent="1"/>
    </xf>
    <xf numFmtId="165" fontId="28" fillId="3" borderId="2" applyAlignment="1" pivotButton="0" quotePrefix="0" xfId="0">
      <alignment horizontal="right" vertical="center" indent="1"/>
    </xf>
    <xf numFmtId="165" fontId="35" fillId="3" borderId="2" applyAlignment="1" pivotButton="0" quotePrefix="0" xfId="0">
      <alignment horizontal="right" vertical="center" indent="1"/>
    </xf>
    <xf numFmtId="9" fontId="36" fillId="3" borderId="2" applyAlignment="1" pivotButton="0" quotePrefix="0" xfId="0">
      <alignment horizontal="center" vertical="center" indent="1"/>
    </xf>
    <xf numFmtId="165" fontId="37" fillId="3" borderId="2" applyAlignment="1" pivotButton="0" quotePrefix="0" xfId="0">
      <alignment horizontal="center" vertical="center" indent="1"/>
    </xf>
    <xf numFmtId="165" fontId="35" fillId="3" borderId="2" applyAlignment="1" pivotButton="0" quotePrefix="0" xfId="0">
      <alignment horizontal="center" vertical="center" indent="1"/>
    </xf>
  </cellXfs>
  <cellStyles count="1">
    <cellStyle name="Normal" xfId="0" builtinId="0" hidden="0"/>
  </cellStyles>
  <dxfs count="3">
    <dxf>
      <font>
        <name val="Arial"/>
        <b val="1"/>
        <color rgb="00A32D2D"/>
        <sz val="9.5"/>
      </font>
    </dxf>
    <dxf>
      <font>
        <name val="Arial"/>
        <b val="1"/>
        <color rgb="001D9E75"/>
        <sz val="9.5"/>
      </font>
    </dxf>
    <dxf>
      <font>
        <name val="Arial"/>
        <b val="1"/>
        <color rgb="00A32D2D"/>
        <sz val="1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R51"/>
  <sheetViews>
    <sheetView showGridLines="0" workbookViewId="0">
      <pane xSplit="1" ySplit="15" topLeftCell="B16" activePane="bottomRight" state="frozen"/>
      <selection pane="topRight"/>
      <selection pane="bottomLeft"/>
      <selection pane="bottomRight" activeCell="A1" sqref="A1"/>
    </sheetView>
  </sheetViews>
  <sheetFormatPr baseColWidth="8" defaultRowHeight="15"/>
  <cols>
    <col width="34" customWidth="1" min="1" max="1"/>
    <col width="9.5" customWidth="1" min="2" max="2"/>
    <col width="9.5" customWidth="1" min="3" max="3"/>
    <col width="9.5" customWidth="1" min="4" max="4"/>
    <col width="9.5" customWidth="1" min="5" max="5"/>
    <col width="9.5" customWidth="1" min="6" max="6"/>
    <col width="9.5" customWidth="1" min="7" max="7"/>
    <col width="9.5" customWidth="1" min="8" max="8"/>
    <col width="9.5" customWidth="1" min="9" max="9"/>
    <col width="9.5" customWidth="1" min="10" max="10"/>
    <col width="9.5" customWidth="1" min="11" max="11"/>
    <col width="9.5" customWidth="1" min="12" max="12"/>
    <col width="9.5" customWidth="1" min="13" max="13"/>
    <col width="13" customWidth="1" min="14" max="14"/>
    <col width="13" customWidth="1" min="15" max="15"/>
    <col width="13" customWidth="1" min="16" max="16"/>
    <col width="11" customWidth="1" min="17" max="17"/>
    <col width="11" customWidth="1" min="18" max="18"/>
  </cols>
  <sheetData>
    <row r="1" ht="26" customHeight="1">
      <c r="A1" s="1" t="inlineStr">
        <is>
          <t>MARKETING BUDGET BY CHANNEL</t>
        </is>
      </c>
    </row>
    <row r="2" ht="14" customHeight="1">
      <c r="A2" s="2" t="inlineStr">
        <is>
          <t>Plan the year one month at a time, then put in what you really spent. The totals and the variance work themselves out</t>
        </is>
      </c>
    </row>
    <row r="3" ht="4" customHeight="1">
      <c r="A3" s="3" t="n"/>
      <c r="B3" s="3" t="n"/>
      <c r="C3" s="3" t="n"/>
      <c r="D3" s="3" t="n"/>
      <c r="E3" s="3" t="n"/>
      <c r="F3" s="3" t="n"/>
      <c r="G3" s="3" t="n"/>
      <c r="H3" s="3" t="n"/>
      <c r="I3" s="3" t="n"/>
      <c r="J3" s="3" t="n"/>
      <c r="K3" s="3" t="n"/>
      <c r="L3" s="3" t="n"/>
      <c r="M3" s="3" t="n"/>
      <c r="N3" s="3" t="n"/>
      <c r="O3" s="3" t="n"/>
      <c r="P3" s="3" t="n"/>
      <c r="Q3" s="3" t="n"/>
      <c r="R3" s="3" t="n"/>
    </row>
    <row r="4" ht="15" customHeight="1">
      <c r="A4" s="4" t="inlineStr">
        <is>
          <t>[YOUR COMPANY NAME]</t>
        </is>
      </c>
      <c r="L4" s="5" t="inlineStr">
        <is>
          <t>[ Insert your logo in the space above ]</t>
        </is>
      </c>
    </row>
    <row r="5" ht="15" customHeight="1">
      <c r="A5" s="6" t="inlineStr">
        <is>
          <t>Reg No: [XXXX/XXXXXX/XX]</t>
        </is>
      </c>
      <c r="L5" s="5" t="inlineStr">
        <is>
          <t>VAT No: [4XXXXXXXXX] (if VAT registered)</t>
        </is>
      </c>
    </row>
    <row r="6" ht="15" customHeight="1">
      <c r="A6" s="6" t="inlineStr">
        <is>
          <t>[email@yourbusiness.co.za]</t>
        </is>
      </c>
      <c r="L6" s="5" t="inlineStr">
        <is>
          <t>[+27 XX XXX XXXX]</t>
        </is>
      </c>
    </row>
    <row r="8" ht="17.5"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put your planned spend in the twelve month columns. A channel you only use once, like a photography shoot or an expo, gets a figure in that month and nothing anywhere else. Leave a channel you do not use completely blank rather than typing zeros, so the dashboard does not count it as a channel you tried.</t>
        </is>
      </c>
    </row>
    <row r="10" ht="17.5" customHeight="1">
      <c r="A10" s="7" t="inlineStr">
        <is>
          <t>Note: actual spend for the year goes in one column. Update it at the end of every month by adding what you spent to what is already there, or replace it from your bank statement once a quarter. A green variance means you spent less than you planned.</t>
        </is>
      </c>
    </row>
    <row r="11" ht="29" customHeight="1">
      <c r="A11" s="8" t="inlineStr">
        <is>
          <t>Important: VAT: advertising, printing, signage and photography are ordinary business expenses, so if you are registered for VAT the VAT on them comes back to you as input tax and you should budget the amounts excluding VAT. If you are not registered, the VAT is part of your cost, so budget the amounts including VAT. Do not mix the two on one sheet. The reference sheet explains this and does the sums for you.</t>
        </is>
      </c>
    </row>
    <row r="13" ht="24" customHeight="1">
      <c r="A13" s="9" t="inlineStr">
        <is>
          <t>VAT basis for this whole sheet</t>
        </is>
      </c>
      <c r="B13" s="10" t="n"/>
      <c r="C13" s="11" t="n"/>
      <c r="D13" s="12">
        <f>IF(B13="","Choose one from the dropdown, so that everybody using this sheet knows which basis it is on",IF(B13="Excluding VAT","You are treating the VAT on advertising as input tax you claim back, so capture every figure on this sheet excluding VAT","You cannot claim the VAT back, so capture every figure on this sheet including VAT, which is what leaves your bank account"))</f>
        <v/>
      </c>
      <c r="E13" s="13" t="n"/>
      <c r="F13" s="13" t="n"/>
      <c r="G13" s="13" t="n"/>
      <c r="H13" s="13" t="n"/>
      <c r="I13" s="13" t="n"/>
      <c r="J13" s="13" t="n"/>
      <c r="K13" s="13" t="n"/>
      <c r="L13" s="13" t="n"/>
      <c r="M13" s="13" t="n"/>
      <c r="N13" s="13" t="n"/>
      <c r="O13" s="13" t="n"/>
      <c r="P13" s="13" t="n"/>
      <c r="Q13" s="13" t="n"/>
      <c r="R13" s="11" t="n"/>
    </row>
    <row r="15" ht="46" customHeight="1">
      <c r="A15" s="14" t="inlineStr">
        <is>
          <t>CHANNEL</t>
        </is>
      </c>
      <c r="B15" s="14" t="inlineStr">
        <is>
          <t>JAN</t>
        </is>
      </c>
      <c r="C15" s="14" t="inlineStr">
        <is>
          <t>FEB</t>
        </is>
      </c>
      <c r="D15" s="14" t="inlineStr">
        <is>
          <t>MAR</t>
        </is>
      </c>
      <c r="E15" s="14" t="inlineStr">
        <is>
          <t>APR</t>
        </is>
      </c>
      <c r="F15" s="14" t="inlineStr">
        <is>
          <t>MAY</t>
        </is>
      </c>
      <c r="G15" s="14" t="inlineStr">
        <is>
          <t>JUN</t>
        </is>
      </c>
      <c r="H15" s="14" t="inlineStr">
        <is>
          <t>JUL</t>
        </is>
      </c>
      <c r="I15" s="14" t="inlineStr">
        <is>
          <t>AUG</t>
        </is>
      </c>
      <c r="J15" s="14" t="inlineStr">
        <is>
          <t>SEP</t>
        </is>
      </c>
      <c r="K15" s="14" t="inlineStr">
        <is>
          <t>OCT</t>
        </is>
      </c>
      <c r="L15" s="14" t="inlineStr">
        <is>
          <t>NOV</t>
        </is>
      </c>
      <c r="M15" s="14" t="inlineStr">
        <is>
          <t>DEC</t>
        </is>
      </c>
      <c r="N15" s="14" t="inlineStr">
        <is>
          <t>TOTAL PLANNED FOR THE YEAR</t>
        </is>
      </c>
      <c r="O15" s="14" t="inlineStr">
        <is>
          <t>ACTUAL SPEND FOR THE YEAR</t>
        </is>
      </c>
      <c r="P15" s="14" t="inlineStr">
        <is>
          <t>VARIANCE</t>
        </is>
      </c>
      <c r="Q15" s="14" t="inlineStr">
        <is>
          <t>VARIANCE</t>
        </is>
      </c>
      <c r="R15" s="14" t="inlineStr">
        <is>
          <t>SHARE OF THE BUDGET</t>
        </is>
      </c>
    </row>
    <row r="16" ht="20" customHeight="1">
      <c r="A16" s="15" t="inlineStr">
        <is>
          <t>Facebook and Instagram ads</t>
        </is>
      </c>
      <c r="B16" s="16" t="n"/>
      <c r="C16" s="16" t="n"/>
      <c r="D16" s="16" t="n"/>
      <c r="E16" s="16" t="n"/>
      <c r="F16" s="16" t="n"/>
      <c r="G16" s="16" t="n"/>
      <c r="H16" s="16" t="n"/>
      <c r="I16" s="16" t="n"/>
      <c r="J16" s="16" t="n"/>
      <c r="K16" s="16" t="n"/>
      <c r="L16" s="16" t="n"/>
      <c r="M16" s="16" t="n"/>
      <c r="N16" s="17">
        <f>IF(COUNT(B16:M16)=0,"",SUM(B16:M16))</f>
        <v/>
      </c>
      <c r="O16" s="18" t="n"/>
      <c r="P16" s="19">
        <f>IF(O16="","",N(N16)-O16)</f>
        <v/>
      </c>
      <c r="Q16" s="20">
        <f>IF(OR(O16="",N(N16)=0),"",(N(N16)-O16)/N16)</f>
        <v/>
      </c>
      <c r="R16" s="21">
        <f>IF(OR(N16="",N(INDEX(N:N,33))=0),"",N16/INDEX(N:N,33))</f>
        <v/>
      </c>
    </row>
    <row r="17" ht="20" customHeight="1">
      <c r="A17" s="15" t="inlineStr">
        <is>
          <t>Google ads</t>
        </is>
      </c>
      <c r="B17" s="16" t="n"/>
      <c r="C17" s="16" t="n"/>
      <c r="D17" s="16" t="n"/>
      <c r="E17" s="16" t="n"/>
      <c r="F17" s="16" t="n"/>
      <c r="G17" s="16" t="n"/>
      <c r="H17" s="16" t="n"/>
      <c r="I17" s="16" t="n"/>
      <c r="J17" s="16" t="n"/>
      <c r="K17" s="16" t="n"/>
      <c r="L17" s="16" t="n"/>
      <c r="M17" s="16" t="n"/>
      <c r="N17" s="17">
        <f>IF(COUNT(B17:M17)=0,"",SUM(B17:M17))</f>
        <v/>
      </c>
      <c r="O17" s="18" t="n"/>
      <c r="P17" s="19">
        <f>IF(O17="","",N(N17)-O17)</f>
        <v/>
      </c>
      <c r="Q17" s="20">
        <f>IF(OR(O17="",N(N17)=0),"",(N(N17)-O17)/N17)</f>
        <v/>
      </c>
      <c r="R17" s="21">
        <f>IF(OR(N17="",N(INDEX(N:N,33))=0),"",N17/INDEX(N:N,33))</f>
        <v/>
      </c>
    </row>
    <row r="18" ht="20" customHeight="1">
      <c r="A18" s="15" t="inlineStr">
        <is>
          <t>TikTok</t>
        </is>
      </c>
      <c r="B18" s="16" t="n"/>
      <c r="C18" s="16" t="n"/>
      <c r="D18" s="16" t="n"/>
      <c r="E18" s="16" t="n"/>
      <c r="F18" s="16" t="n"/>
      <c r="G18" s="16" t="n"/>
      <c r="H18" s="16" t="n"/>
      <c r="I18" s="16" t="n"/>
      <c r="J18" s="16" t="n"/>
      <c r="K18" s="16" t="n"/>
      <c r="L18" s="16" t="n"/>
      <c r="M18" s="16" t="n"/>
      <c r="N18" s="17">
        <f>IF(COUNT(B18:M18)=0,"",SUM(B18:M18))</f>
        <v/>
      </c>
      <c r="O18" s="18" t="n"/>
      <c r="P18" s="19">
        <f>IF(O18="","",N(N18)-O18)</f>
        <v/>
      </c>
      <c r="Q18" s="20">
        <f>IF(OR(O18="",N(N18)=0),"",(N(N18)-O18)/N18)</f>
        <v/>
      </c>
      <c r="R18" s="21">
        <f>IF(OR(N18="",N(INDEX(N:N,33))=0),"",N18/INDEX(N:N,33))</f>
        <v/>
      </c>
    </row>
    <row r="19" ht="20" customHeight="1">
      <c r="A19" s="15" t="inlineStr">
        <is>
          <t>WhatsApp Business</t>
        </is>
      </c>
      <c r="B19" s="16" t="n"/>
      <c r="C19" s="16" t="n"/>
      <c r="D19" s="16" t="n"/>
      <c r="E19" s="16" t="n"/>
      <c r="F19" s="16" t="n"/>
      <c r="G19" s="16" t="n"/>
      <c r="H19" s="16" t="n"/>
      <c r="I19" s="16" t="n"/>
      <c r="J19" s="16" t="n"/>
      <c r="K19" s="16" t="n"/>
      <c r="L19" s="16" t="n"/>
      <c r="M19" s="16" t="n"/>
      <c r="N19" s="17">
        <f>IF(COUNT(B19:M19)=0,"",SUM(B19:M19))</f>
        <v/>
      </c>
      <c r="O19" s="18" t="n"/>
      <c r="P19" s="19">
        <f>IF(O19="","",N(N19)-O19)</f>
        <v/>
      </c>
      <c r="Q19" s="20">
        <f>IF(OR(O19="",N(N19)=0),"",(N(N19)-O19)/N19)</f>
        <v/>
      </c>
      <c r="R19" s="21">
        <f>IF(OR(N19="",N(INDEX(N:N,33))=0),"",N19/INDEX(N:N,33))</f>
        <v/>
      </c>
    </row>
    <row r="20" ht="20" customHeight="1">
      <c r="A20" s="15" t="inlineStr">
        <is>
          <t>Printed flyers</t>
        </is>
      </c>
      <c r="B20" s="16" t="n"/>
      <c r="C20" s="16" t="n"/>
      <c r="D20" s="16" t="n"/>
      <c r="E20" s="16" t="n"/>
      <c r="F20" s="16" t="n"/>
      <c r="G20" s="16" t="n"/>
      <c r="H20" s="16" t="n"/>
      <c r="I20" s="16" t="n"/>
      <c r="J20" s="16" t="n"/>
      <c r="K20" s="16" t="n"/>
      <c r="L20" s="16" t="n"/>
      <c r="M20" s="16" t="n"/>
      <c r="N20" s="17">
        <f>IF(COUNT(B20:M20)=0,"",SUM(B20:M20))</f>
        <v/>
      </c>
      <c r="O20" s="18" t="n"/>
      <c r="P20" s="19">
        <f>IF(O20="","",N(N20)-O20)</f>
        <v/>
      </c>
      <c r="Q20" s="20">
        <f>IF(OR(O20="",N(N20)=0),"",(N(N20)-O20)/N20)</f>
        <v/>
      </c>
      <c r="R20" s="21">
        <f>IF(OR(N20="",N(INDEX(N:N,33))=0),"",N20/INDEX(N:N,33))</f>
        <v/>
      </c>
    </row>
    <row r="21" ht="20" customHeight="1">
      <c r="A21" s="15" t="inlineStr">
        <is>
          <t>Local radio</t>
        </is>
      </c>
      <c r="B21" s="16" t="n"/>
      <c r="C21" s="16" t="n"/>
      <c r="D21" s="16" t="n"/>
      <c r="E21" s="16" t="n"/>
      <c r="F21" s="16" t="n"/>
      <c r="G21" s="16" t="n"/>
      <c r="H21" s="16" t="n"/>
      <c r="I21" s="16" t="n"/>
      <c r="J21" s="16" t="n"/>
      <c r="K21" s="16" t="n"/>
      <c r="L21" s="16" t="n"/>
      <c r="M21" s="16" t="n"/>
      <c r="N21" s="17">
        <f>IF(COUNT(B21:M21)=0,"",SUM(B21:M21))</f>
        <v/>
      </c>
      <c r="O21" s="18" t="n"/>
      <c r="P21" s="19">
        <f>IF(O21="","",N(N21)-O21)</f>
        <v/>
      </c>
      <c r="Q21" s="20">
        <f>IF(OR(O21="",N(N21)=0),"",(N(N21)-O21)/N21)</f>
        <v/>
      </c>
      <c r="R21" s="21">
        <f>IF(OR(N21="",N(INDEX(N:N,33))=0),"",N21/INDEX(N:N,33))</f>
        <v/>
      </c>
    </row>
    <row r="22" ht="20" customHeight="1">
      <c r="A22" s="15" t="inlineStr">
        <is>
          <t>Taxi rank and street signage</t>
        </is>
      </c>
      <c r="B22" s="16" t="n"/>
      <c r="C22" s="16" t="n"/>
      <c r="D22" s="16" t="n"/>
      <c r="E22" s="16" t="n"/>
      <c r="F22" s="16" t="n"/>
      <c r="G22" s="16" t="n"/>
      <c r="H22" s="16" t="n"/>
      <c r="I22" s="16" t="n"/>
      <c r="J22" s="16" t="n"/>
      <c r="K22" s="16" t="n"/>
      <c r="L22" s="16" t="n"/>
      <c r="M22" s="16" t="n"/>
      <c r="N22" s="17">
        <f>IF(COUNT(B22:M22)=0,"",SUM(B22:M22))</f>
        <v/>
      </c>
      <c r="O22" s="18" t="n"/>
      <c r="P22" s="19">
        <f>IF(O22="","",N(N22)-O22)</f>
        <v/>
      </c>
      <c r="Q22" s="20">
        <f>IF(OR(O22="",N(N22)=0),"",(N(N22)-O22)/N22)</f>
        <v/>
      </c>
      <c r="R22" s="21">
        <f>IF(OR(N22="",N(INDEX(N:N,33))=0),"",N22/INDEX(N:N,33))</f>
        <v/>
      </c>
    </row>
    <row r="23" ht="20" customHeight="1">
      <c r="A23" s="15" t="inlineStr">
        <is>
          <t>Branded vehicle</t>
        </is>
      </c>
      <c r="B23" s="16" t="n"/>
      <c r="C23" s="16" t="n"/>
      <c r="D23" s="16" t="n"/>
      <c r="E23" s="16" t="n"/>
      <c r="F23" s="16" t="n"/>
      <c r="G23" s="16" t="n"/>
      <c r="H23" s="16" t="n"/>
      <c r="I23" s="16" t="n"/>
      <c r="J23" s="16" t="n"/>
      <c r="K23" s="16" t="n"/>
      <c r="L23" s="16" t="n"/>
      <c r="M23" s="16" t="n"/>
      <c r="N23" s="17">
        <f>IF(COUNT(B23:M23)=0,"",SUM(B23:M23))</f>
        <v/>
      </c>
      <c r="O23" s="18" t="n"/>
      <c r="P23" s="19">
        <f>IF(O23="","",N(N23)-O23)</f>
        <v/>
      </c>
      <c r="Q23" s="20">
        <f>IF(OR(O23="",N(N23)=0),"",(N(N23)-O23)/N23)</f>
        <v/>
      </c>
      <c r="R23" s="21">
        <f>IF(OR(N23="",N(INDEX(N:N,33))=0),"",N23/INDEX(N:N,33))</f>
        <v/>
      </c>
    </row>
    <row r="24" ht="20" customHeight="1">
      <c r="A24" s="15" t="inlineStr">
        <is>
          <t>Market stalls and expos</t>
        </is>
      </c>
      <c r="B24" s="16" t="n"/>
      <c r="C24" s="16" t="n"/>
      <c r="D24" s="16" t="n"/>
      <c r="E24" s="16" t="n"/>
      <c r="F24" s="16" t="n"/>
      <c r="G24" s="16" t="n"/>
      <c r="H24" s="16" t="n"/>
      <c r="I24" s="16" t="n"/>
      <c r="J24" s="16" t="n"/>
      <c r="K24" s="16" t="n"/>
      <c r="L24" s="16" t="n"/>
      <c r="M24" s="16" t="n"/>
      <c r="N24" s="17">
        <f>IF(COUNT(B24:M24)=0,"",SUM(B24:M24))</f>
        <v/>
      </c>
      <c r="O24" s="18" t="n"/>
      <c r="P24" s="19">
        <f>IF(O24="","",N(N24)-O24)</f>
        <v/>
      </c>
      <c r="Q24" s="20">
        <f>IF(OR(O24="",N(N24)=0),"",(N(N24)-O24)/N24)</f>
        <v/>
      </c>
      <c r="R24" s="21">
        <f>IF(OR(N24="",N(INDEX(N:N,33))=0),"",N24/INDEX(N:N,33))</f>
        <v/>
      </c>
    </row>
    <row r="25" ht="20" customHeight="1">
      <c r="A25" s="15" t="inlineStr">
        <is>
          <t>Sponsorship of a local team or event</t>
        </is>
      </c>
      <c r="B25" s="16" t="n"/>
      <c r="C25" s="16" t="n"/>
      <c r="D25" s="16" t="n"/>
      <c r="E25" s="16" t="n"/>
      <c r="F25" s="16" t="n"/>
      <c r="G25" s="16" t="n"/>
      <c r="H25" s="16" t="n"/>
      <c r="I25" s="16" t="n"/>
      <c r="J25" s="16" t="n"/>
      <c r="K25" s="16" t="n"/>
      <c r="L25" s="16" t="n"/>
      <c r="M25" s="16" t="n"/>
      <c r="N25" s="17">
        <f>IF(COUNT(B25:M25)=0,"",SUM(B25:M25))</f>
        <v/>
      </c>
      <c r="O25" s="18" t="n"/>
      <c r="P25" s="19">
        <f>IF(O25="","",N(N25)-O25)</f>
        <v/>
      </c>
      <c r="Q25" s="20">
        <f>IF(OR(O25="",N(N25)=0),"",(N(N25)-O25)/N25)</f>
        <v/>
      </c>
      <c r="R25" s="21">
        <f>IF(OR(N25="",N(INDEX(N:N,33))=0),"",N25/INDEX(N:N,33))</f>
        <v/>
      </c>
    </row>
    <row r="26" ht="20" customHeight="1">
      <c r="A26" s="15" t="inlineStr">
        <is>
          <t>Referral incentives</t>
        </is>
      </c>
      <c r="B26" s="16" t="n"/>
      <c r="C26" s="16" t="n"/>
      <c r="D26" s="16" t="n"/>
      <c r="E26" s="16" t="n"/>
      <c r="F26" s="16" t="n"/>
      <c r="G26" s="16" t="n"/>
      <c r="H26" s="16" t="n"/>
      <c r="I26" s="16" t="n"/>
      <c r="J26" s="16" t="n"/>
      <c r="K26" s="16" t="n"/>
      <c r="L26" s="16" t="n"/>
      <c r="M26" s="16" t="n"/>
      <c r="N26" s="17">
        <f>IF(COUNT(B26:M26)=0,"",SUM(B26:M26))</f>
        <v/>
      </c>
      <c r="O26" s="18" t="n"/>
      <c r="P26" s="19">
        <f>IF(O26="","",N(N26)-O26)</f>
        <v/>
      </c>
      <c r="Q26" s="20">
        <f>IF(OR(O26="",N(N26)=0),"",(N(N26)-O26)/N26)</f>
        <v/>
      </c>
      <c r="R26" s="21">
        <f>IF(OR(N26="",N(INDEX(N:N,33))=0),"",N26/INDEX(N:N,33))</f>
        <v/>
      </c>
    </row>
    <row r="27" ht="20" customHeight="1">
      <c r="A27" s="15" t="inlineStr">
        <is>
          <t>Website and hosting</t>
        </is>
      </c>
      <c r="B27" s="16" t="n"/>
      <c r="C27" s="16" t="n"/>
      <c r="D27" s="16" t="n"/>
      <c r="E27" s="16" t="n"/>
      <c r="F27" s="16" t="n"/>
      <c r="G27" s="16" t="n"/>
      <c r="H27" s="16" t="n"/>
      <c r="I27" s="16" t="n"/>
      <c r="J27" s="16" t="n"/>
      <c r="K27" s="16" t="n"/>
      <c r="L27" s="16" t="n"/>
      <c r="M27" s="16" t="n"/>
      <c r="N27" s="17">
        <f>IF(COUNT(B27:M27)=0,"",SUM(B27:M27))</f>
        <v/>
      </c>
      <c r="O27" s="18" t="n"/>
      <c r="P27" s="19">
        <f>IF(O27="","",N(N27)-O27)</f>
        <v/>
      </c>
      <c r="Q27" s="20">
        <f>IF(OR(O27="",N(N27)=0),"",(N(N27)-O27)/N27)</f>
        <v/>
      </c>
      <c r="R27" s="21">
        <f>IF(OR(N27="",N(INDEX(N:N,33))=0),"",N27/INDEX(N:N,33))</f>
        <v/>
      </c>
    </row>
    <row r="28" ht="20" customHeight="1">
      <c r="A28" s="15" t="inlineStr">
        <is>
          <t>Photography</t>
        </is>
      </c>
      <c r="B28" s="16" t="n"/>
      <c r="C28" s="16" t="n"/>
      <c r="D28" s="16" t="n"/>
      <c r="E28" s="16" t="n"/>
      <c r="F28" s="16" t="n"/>
      <c r="G28" s="16" t="n"/>
      <c r="H28" s="16" t="n"/>
      <c r="I28" s="16" t="n"/>
      <c r="J28" s="16" t="n"/>
      <c r="K28" s="16" t="n"/>
      <c r="L28" s="16" t="n"/>
      <c r="M28" s="16" t="n"/>
      <c r="N28" s="17">
        <f>IF(COUNT(B28:M28)=0,"",SUM(B28:M28))</f>
        <v/>
      </c>
      <c r="O28" s="18" t="n"/>
      <c r="P28" s="19">
        <f>IF(O28="","",N(N28)-O28)</f>
        <v/>
      </c>
      <c r="Q28" s="20">
        <f>IF(OR(O28="",N(N28)=0),"",(N(N28)-O28)/N28)</f>
        <v/>
      </c>
      <c r="R28" s="21">
        <f>IF(OR(N28="",N(INDEX(N:N,33))=0),"",N28/INDEX(N:N,33))</f>
        <v/>
      </c>
    </row>
    <row r="29" ht="20" customHeight="1">
      <c r="A29" s="22" t="n"/>
      <c r="B29" s="16" t="n"/>
      <c r="C29" s="16" t="n"/>
      <c r="D29" s="16" t="n"/>
      <c r="E29" s="16" t="n"/>
      <c r="F29" s="16" t="n"/>
      <c r="G29" s="16" t="n"/>
      <c r="H29" s="16" t="n"/>
      <c r="I29" s="16" t="n"/>
      <c r="J29" s="16" t="n"/>
      <c r="K29" s="16" t="n"/>
      <c r="L29" s="16" t="n"/>
      <c r="M29" s="16" t="n"/>
      <c r="N29" s="17">
        <f>IF(COUNT(B29:M29)=0,"",SUM(B29:M29))</f>
        <v/>
      </c>
      <c r="O29" s="18" t="n"/>
      <c r="P29" s="19">
        <f>IF(O29="","",N(N29)-O29)</f>
        <v/>
      </c>
      <c r="Q29" s="20">
        <f>IF(OR(O29="",N(N29)=0),"",(N(N29)-O29)/N29)</f>
        <v/>
      </c>
      <c r="R29" s="21">
        <f>IF(OR(N29="",N(INDEX(N:N,33))=0),"",N29/INDEX(N:N,33))</f>
        <v/>
      </c>
    </row>
    <row r="30" ht="20" customHeight="1">
      <c r="A30" s="22" t="n"/>
      <c r="B30" s="16" t="n"/>
      <c r="C30" s="16" t="n"/>
      <c r="D30" s="16" t="n"/>
      <c r="E30" s="16" t="n"/>
      <c r="F30" s="16" t="n"/>
      <c r="G30" s="16" t="n"/>
      <c r="H30" s="16" t="n"/>
      <c r="I30" s="16" t="n"/>
      <c r="J30" s="16" t="n"/>
      <c r="K30" s="16" t="n"/>
      <c r="L30" s="16" t="n"/>
      <c r="M30" s="16" t="n"/>
      <c r="N30" s="17">
        <f>IF(COUNT(B30:M30)=0,"",SUM(B30:M30))</f>
        <v/>
      </c>
      <c r="O30" s="18" t="n"/>
      <c r="P30" s="19">
        <f>IF(O30="","",N(N30)-O30)</f>
        <v/>
      </c>
      <c r="Q30" s="20">
        <f>IF(OR(O30="",N(N30)=0),"",(N(N30)-O30)/N30)</f>
        <v/>
      </c>
      <c r="R30" s="21">
        <f>IF(OR(N30="",N(INDEX(N:N,33))=0),"",N30/INDEX(N:N,33))</f>
        <v/>
      </c>
    </row>
    <row r="31" ht="20" customHeight="1">
      <c r="A31" s="22" t="n"/>
      <c r="B31" s="16" t="n"/>
      <c r="C31" s="16" t="n"/>
      <c r="D31" s="16" t="n"/>
      <c r="E31" s="16" t="n"/>
      <c r="F31" s="16" t="n"/>
      <c r="G31" s="16" t="n"/>
      <c r="H31" s="16" t="n"/>
      <c r="I31" s="16" t="n"/>
      <c r="J31" s="16" t="n"/>
      <c r="K31" s="16" t="n"/>
      <c r="L31" s="16" t="n"/>
      <c r="M31" s="16" t="n"/>
      <c r="N31" s="17">
        <f>IF(COUNT(B31:M31)=0,"",SUM(B31:M31))</f>
        <v/>
      </c>
      <c r="O31" s="18" t="n"/>
      <c r="P31" s="19">
        <f>IF(O31="","",N(N31)-O31)</f>
        <v/>
      </c>
      <c r="Q31" s="20">
        <f>IF(OR(O31="",N(N31)=0),"",(N(N31)-O31)/N31)</f>
        <v/>
      </c>
      <c r="R31" s="21">
        <f>IF(OR(N31="",N(INDEX(N:N,33))=0),"",N31/INDEX(N:N,33))</f>
        <v/>
      </c>
    </row>
    <row r="32" ht="20" customHeight="1">
      <c r="A32" s="22" t="n"/>
      <c r="B32" s="16" t="n"/>
      <c r="C32" s="16" t="n"/>
      <c r="D32" s="16" t="n"/>
      <c r="E32" s="16" t="n"/>
      <c r="F32" s="16" t="n"/>
      <c r="G32" s="16" t="n"/>
      <c r="H32" s="16" t="n"/>
      <c r="I32" s="16" t="n"/>
      <c r="J32" s="16" t="n"/>
      <c r="K32" s="16" t="n"/>
      <c r="L32" s="16" t="n"/>
      <c r="M32" s="16" t="n"/>
      <c r="N32" s="17">
        <f>IF(COUNT(B32:M32)=0,"",SUM(B32:M32))</f>
        <v/>
      </c>
      <c r="O32" s="18" t="n"/>
      <c r="P32" s="19">
        <f>IF(O32="","",N(N32)-O32)</f>
        <v/>
      </c>
      <c r="Q32" s="20">
        <f>IF(OR(O32="",N(N32)=0),"",(N(N32)-O32)/N32)</f>
        <v/>
      </c>
      <c r="R32" s="21">
        <f>IF(OR(N32="",N(INDEX(N:N,33))=0),"",N32/INDEX(N:N,33))</f>
        <v/>
      </c>
    </row>
    <row r="33" ht="22" customHeight="1">
      <c r="A33" s="23" t="inlineStr">
        <is>
          <t>TOTAL MARKETING BUDGET</t>
        </is>
      </c>
      <c r="B33" s="24">
        <f>SUM(B16:B32)</f>
        <v/>
      </c>
      <c r="C33" s="24">
        <f>SUM(C16:C32)</f>
        <v/>
      </c>
      <c r="D33" s="24">
        <f>SUM(D16:D32)</f>
        <v/>
      </c>
      <c r="E33" s="24">
        <f>SUM(E16:E32)</f>
        <v/>
      </c>
      <c r="F33" s="24">
        <f>SUM(F16:F32)</f>
        <v/>
      </c>
      <c r="G33" s="24">
        <f>SUM(G16:G32)</f>
        <v/>
      </c>
      <c r="H33" s="24">
        <f>SUM(H16:H32)</f>
        <v/>
      </c>
      <c r="I33" s="24">
        <f>SUM(I16:I32)</f>
        <v/>
      </c>
      <c r="J33" s="24">
        <f>SUM(J16:J32)</f>
        <v/>
      </c>
      <c r="K33" s="24">
        <f>SUM(K16:K32)</f>
        <v/>
      </c>
      <c r="L33" s="24">
        <f>SUM(L16:L32)</f>
        <v/>
      </c>
      <c r="M33" s="24">
        <f>SUM(M16:M32)</f>
        <v/>
      </c>
      <c r="N33" s="25">
        <f>SUM(N16:N32)</f>
        <v/>
      </c>
      <c r="O33" s="25">
        <f>SUM(O16:O32)</f>
        <v/>
      </c>
      <c r="P33" s="25">
        <f>IF(N(O33)=0,"",N33-O33)</f>
        <v/>
      </c>
      <c r="Q33" s="26">
        <f>IF(OR(N(O33)=0,N(N33)=0),"",(N33-O33)/N33)</f>
        <v/>
      </c>
      <c r="R33" s="27">
        <f>IF(N(N33)=0,"",N33/N33)</f>
        <v/>
      </c>
    </row>
    <row r="35" ht="17.5" customHeight="1">
      <c r="A35" s="7" t="inlineStr">
        <is>
          <t>Note: a channel name in red means you have spent more than ten percent over what you planned for it. That is not always wrong, but it should be a decision and not a surprise.</t>
        </is>
      </c>
    </row>
    <row r="36" ht="17.5" customHeight="1">
      <c r="A36" s="7" t="inlineStr">
        <is>
          <t>Note: the four empty rows at the bottom are yours. Print advertising in a church or school magazine, a loyalty card, branded overalls, a gazebo, a shop front repaint: if you spent it to get customers, it belongs on this sheet.</t>
        </is>
      </c>
    </row>
    <row r="38" ht="22" customHeight="1">
      <c r="A38" s="28" t="inlineStr">
        <is>
          <t>WHAT EACH CHANNEL ACTUALLY IS</t>
        </is>
      </c>
      <c r="B38" s="29" t="n"/>
      <c r="C38" s="29" t="n"/>
      <c r="D38" s="29" t="n"/>
      <c r="E38" s="29" t="n"/>
      <c r="F38" s="29" t="n"/>
      <c r="G38" s="29" t="n"/>
      <c r="H38" s="29" t="n"/>
      <c r="I38" s="29" t="n"/>
      <c r="J38" s="29" t="n"/>
      <c r="K38" s="29" t="n"/>
      <c r="L38" s="29" t="n"/>
      <c r="M38" s="29" t="n"/>
      <c r="N38" s="29" t="n"/>
      <c r="O38" s="29" t="n"/>
      <c r="P38" s="29" t="n"/>
      <c r="Q38" s="29" t="n"/>
      <c r="R38" s="29" t="n"/>
    </row>
    <row r="39" ht="26" customHeight="1">
      <c r="A39" s="30" t="inlineStr">
        <is>
          <t>Facebook and Instagram ads</t>
        </is>
      </c>
      <c r="B39" s="31" t="inlineStr">
        <is>
          <t>Boosted posts and proper campaigns through Meta. Set a daily cap you can live with and never leave a campaign running unwatched.</t>
        </is>
      </c>
      <c r="C39" s="13" t="n"/>
      <c r="D39" s="13" t="n"/>
      <c r="E39" s="13" t="n"/>
      <c r="F39" s="13" t="n"/>
      <c r="G39" s="13" t="n"/>
      <c r="H39" s="13" t="n"/>
      <c r="I39" s="13" t="n"/>
      <c r="J39" s="13" t="n"/>
      <c r="K39" s="13" t="n"/>
      <c r="L39" s="13" t="n"/>
      <c r="M39" s="13" t="n"/>
      <c r="N39" s="13" t="n"/>
      <c r="O39" s="13" t="n"/>
      <c r="P39" s="13" t="n"/>
      <c r="Q39" s="13" t="n"/>
      <c r="R39" s="11" t="n"/>
    </row>
    <row r="40" ht="26" customHeight="1">
      <c r="A40" s="30" t="inlineStr">
        <is>
          <t>Google ads</t>
        </is>
      </c>
      <c r="B40" s="31" t="inlineStr">
        <is>
          <t>Paid search. Worth it when people already search for what you sell, for example a plumber or a tow truck. Wasted when they do not know it exists yet.</t>
        </is>
      </c>
      <c r="C40" s="13" t="n"/>
      <c r="D40" s="13" t="n"/>
      <c r="E40" s="13" t="n"/>
      <c r="F40" s="13" t="n"/>
      <c r="G40" s="13" t="n"/>
      <c r="H40" s="13" t="n"/>
      <c r="I40" s="13" t="n"/>
      <c r="J40" s="13" t="n"/>
      <c r="K40" s="13" t="n"/>
      <c r="L40" s="13" t="n"/>
      <c r="M40" s="13" t="n"/>
      <c r="N40" s="13" t="n"/>
      <c r="O40" s="13" t="n"/>
      <c r="P40" s="13" t="n"/>
      <c r="Q40" s="13" t="n"/>
      <c r="R40" s="11" t="n"/>
    </row>
    <row r="41" ht="26" customHeight="1">
      <c r="A41" s="30" t="inlineStr">
        <is>
          <t>TikTok</t>
        </is>
      </c>
      <c r="B41" s="31" t="inlineStr">
        <is>
          <t>Paid promotion of your own videos. Cheap reach, younger audience, and the least predictable of the paid channels.</t>
        </is>
      </c>
      <c r="C41" s="13" t="n"/>
      <c r="D41" s="13" t="n"/>
      <c r="E41" s="13" t="n"/>
      <c r="F41" s="13" t="n"/>
      <c r="G41" s="13" t="n"/>
      <c r="H41" s="13" t="n"/>
      <c r="I41" s="13" t="n"/>
      <c r="J41" s="13" t="n"/>
      <c r="K41" s="13" t="n"/>
      <c r="L41" s="13" t="n"/>
      <c r="M41" s="13" t="n"/>
      <c r="N41" s="13" t="n"/>
      <c r="O41" s="13" t="n"/>
      <c r="P41" s="13" t="n"/>
      <c r="Q41" s="13" t="n"/>
      <c r="R41" s="11" t="n"/>
    </row>
    <row r="42" ht="26" customHeight="1">
      <c r="A42" s="30" t="inlineStr">
        <is>
          <t>WhatsApp Business</t>
        </is>
      </c>
      <c r="B42" s="31" t="inlineStr">
        <is>
          <t>The Business app is free. The cost here is a second phone or a number, data, and anything you pay for the WhatsApp Business Platform through a provider.</t>
        </is>
      </c>
      <c r="C42" s="13" t="n"/>
      <c r="D42" s="13" t="n"/>
      <c r="E42" s="13" t="n"/>
      <c r="F42" s="13" t="n"/>
      <c r="G42" s="13" t="n"/>
      <c r="H42" s="13" t="n"/>
      <c r="I42" s="13" t="n"/>
      <c r="J42" s="13" t="n"/>
      <c r="K42" s="13" t="n"/>
      <c r="L42" s="13" t="n"/>
      <c r="M42" s="13" t="n"/>
      <c r="N42" s="13" t="n"/>
      <c r="O42" s="13" t="n"/>
      <c r="P42" s="13" t="n"/>
      <c r="Q42" s="13" t="n"/>
      <c r="R42" s="11" t="n"/>
    </row>
    <row r="43" ht="26" customHeight="1">
      <c r="A43" s="30" t="inlineStr">
        <is>
          <t>Printed flyers</t>
        </is>
      </c>
      <c r="B43" s="31" t="inlineStr">
        <is>
          <t>Design, printing and the person who hands them out. Still one of the cheapest ways to reach a few streets around a shop.</t>
        </is>
      </c>
      <c r="C43" s="13" t="n"/>
      <c r="D43" s="13" t="n"/>
      <c r="E43" s="13" t="n"/>
      <c r="F43" s="13" t="n"/>
      <c r="G43" s="13" t="n"/>
      <c r="H43" s="13" t="n"/>
      <c r="I43" s="13" t="n"/>
      <c r="J43" s="13" t="n"/>
      <c r="K43" s="13" t="n"/>
      <c r="L43" s="13" t="n"/>
      <c r="M43" s="13" t="n"/>
      <c r="N43" s="13" t="n"/>
      <c r="O43" s="13" t="n"/>
      <c r="P43" s="13" t="n"/>
      <c r="Q43" s="13" t="n"/>
      <c r="R43" s="11" t="n"/>
    </row>
    <row r="44" ht="26" customHeight="1">
      <c r="A44" s="30" t="inlineStr">
        <is>
          <t>Local radio</t>
        </is>
      </c>
      <c r="B44" s="31" t="inlineStr">
        <is>
          <t>Community and regional stations. Ask for the rate card and for the listenership in your own area, not the national figure.</t>
        </is>
      </c>
      <c r="C44" s="13" t="n"/>
      <c r="D44" s="13" t="n"/>
      <c r="E44" s="13" t="n"/>
      <c r="F44" s="13" t="n"/>
      <c r="G44" s="13" t="n"/>
      <c r="H44" s="13" t="n"/>
      <c r="I44" s="13" t="n"/>
      <c r="J44" s="13" t="n"/>
      <c r="K44" s="13" t="n"/>
      <c r="L44" s="13" t="n"/>
      <c r="M44" s="13" t="n"/>
      <c r="N44" s="13" t="n"/>
      <c r="O44" s="13" t="n"/>
      <c r="P44" s="13" t="n"/>
      <c r="Q44" s="13" t="n"/>
      <c r="R44" s="11" t="n"/>
    </row>
    <row r="45" ht="26" customHeight="1">
      <c r="A45" s="30" t="inlineStr">
        <is>
          <t>Taxi rank and street signage</t>
        </is>
      </c>
      <c r="B45" s="31" t="inlineStr">
        <is>
          <t>Boards, banners, painted walls and rank advertising. Check with the municipality and the rank committee before you put anything up.</t>
        </is>
      </c>
      <c r="C45" s="13" t="n"/>
      <c r="D45" s="13" t="n"/>
      <c r="E45" s="13" t="n"/>
      <c r="F45" s="13" t="n"/>
      <c r="G45" s="13" t="n"/>
      <c r="H45" s="13" t="n"/>
      <c r="I45" s="13" t="n"/>
      <c r="J45" s="13" t="n"/>
      <c r="K45" s="13" t="n"/>
      <c r="L45" s="13" t="n"/>
      <c r="M45" s="13" t="n"/>
      <c r="N45" s="13" t="n"/>
      <c r="O45" s="13" t="n"/>
      <c r="P45" s="13" t="n"/>
      <c r="Q45" s="13" t="n"/>
      <c r="R45" s="11" t="n"/>
    </row>
    <row r="46" ht="26" customHeight="1">
      <c r="A46" s="30" t="inlineStr">
        <is>
          <t>Branded vehicle</t>
        </is>
      </c>
      <c r="B46" s="31" t="inlineStr">
        <is>
          <t>Vinyl wrap or magnetic panels, plus what it costs to keep them looking new. A bakkie that is on the road all day is a billboard you already own.</t>
        </is>
      </c>
      <c r="C46" s="13" t="n"/>
      <c r="D46" s="13" t="n"/>
      <c r="E46" s="13" t="n"/>
      <c r="F46" s="13" t="n"/>
      <c r="G46" s="13" t="n"/>
      <c r="H46" s="13" t="n"/>
      <c r="I46" s="13" t="n"/>
      <c r="J46" s="13" t="n"/>
      <c r="K46" s="13" t="n"/>
      <c r="L46" s="13" t="n"/>
      <c r="M46" s="13" t="n"/>
      <c r="N46" s="13" t="n"/>
      <c r="O46" s="13" t="n"/>
      <c r="P46" s="13" t="n"/>
      <c r="Q46" s="13" t="n"/>
      <c r="R46" s="11" t="n"/>
    </row>
    <row r="47" ht="26" customHeight="1">
      <c r="A47" s="30" t="inlineStr">
        <is>
          <t>Market stalls and expos</t>
        </is>
      </c>
      <c r="B47" s="31" t="inlineStr">
        <is>
          <t>Stall fees, travel, stock you take with you, and the day you are not in the shop.</t>
        </is>
      </c>
      <c r="C47" s="13" t="n"/>
      <c r="D47" s="13" t="n"/>
      <c r="E47" s="13" t="n"/>
      <c r="F47" s="13" t="n"/>
      <c r="G47" s="13" t="n"/>
      <c r="H47" s="13" t="n"/>
      <c r="I47" s="13" t="n"/>
      <c r="J47" s="13" t="n"/>
      <c r="K47" s="13" t="n"/>
      <c r="L47" s="13" t="n"/>
      <c r="M47" s="13" t="n"/>
      <c r="N47" s="13" t="n"/>
      <c r="O47" s="13" t="n"/>
      <c r="P47" s="13" t="n"/>
      <c r="Q47" s="13" t="n"/>
      <c r="R47" s="11" t="n"/>
    </row>
    <row r="48" ht="26" customHeight="1">
      <c r="A48" s="30" t="inlineStr">
        <is>
          <t>Sponsorship of a local team or event</t>
        </is>
      </c>
      <c r="B48" s="31" t="inlineStr">
        <is>
          <t>Kit, a banner, a prize or cash. Agree in writing what you get for it, and ask for your logo on the photographs.</t>
        </is>
      </c>
      <c r="C48" s="13" t="n"/>
      <c r="D48" s="13" t="n"/>
      <c r="E48" s="13" t="n"/>
      <c r="F48" s="13" t="n"/>
      <c r="G48" s="13" t="n"/>
      <c r="H48" s="13" t="n"/>
      <c r="I48" s="13" t="n"/>
      <c r="J48" s="13" t="n"/>
      <c r="K48" s="13" t="n"/>
      <c r="L48" s="13" t="n"/>
      <c r="M48" s="13" t="n"/>
      <c r="N48" s="13" t="n"/>
      <c r="O48" s="13" t="n"/>
      <c r="P48" s="13" t="n"/>
      <c r="Q48" s="13" t="n"/>
      <c r="R48" s="11" t="n"/>
    </row>
    <row r="49" ht="26" customHeight="1">
      <c r="A49" s="30" t="inlineStr">
        <is>
          <t>Referral incentives</t>
        </is>
      </c>
      <c r="B49" s="31" t="inlineStr">
        <is>
          <t>What you pay an existing customer for bringing you a new one. Usually the cheapest customer you will ever buy.</t>
        </is>
      </c>
      <c r="C49" s="13" t="n"/>
      <c r="D49" s="13" t="n"/>
      <c r="E49" s="13" t="n"/>
      <c r="F49" s="13" t="n"/>
      <c r="G49" s="13" t="n"/>
      <c r="H49" s="13" t="n"/>
      <c r="I49" s="13" t="n"/>
      <c r="J49" s="13" t="n"/>
      <c r="K49" s="13" t="n"/>
      <c r="L49" s="13" t="n"/>
      <c r="M49" s="13" t="n"/>
      <c r="N49" s="13" t="n"/>
      <c r="O49" s="13" t="n"/>
      <c r="P49" s="13" t="n"/>
      <c r="Q49" s="13" t="n"/>
      <c r="R49" s="11" t="n"/>
    </row>
    <row r="50" ht="26" customHeight="1">
      <c r="A50" s="30" t="inlineStr">
        <is>
          <t>Website and hosting</t>
        </is>
      </c>
      <c r="B50" s="31" t="inlineStr">
        <is>
          <t>Domain, hosting, and whatever you pay somebody to keep the site working. A co.za domain and basic hosting is the cheapest shopfront you can rent.</t>
        </is>
      </c>
      <c r="C50" s="13" t="n"/>
      <c r="D50" s="13" t="n"/>
      <c r="E50" s="13" t="n"/>
      <c r="F50" s="13" t="n"/>
      <c r="G50" s="13" t="n"/>
      <c r="H50" s="13" t="n"/>
      <c r="I50" s="13" t="n"/>
      <c r="J50" s="13" t="n"/>
      <c r="K50" s="13" t="n"/>
      <c r="L50" s="13" t="n"/>
      <c r="M50" s="13" t="n"/>
      <c r="N50" s="13" t="n"/>
      <c r="O50" s="13" t="n"/>
      <c r="P50" s="13" t="n"/>
      <c r="Q50" s="13" t="n"/>
      <c r="R50" s="11" t="n"/>
    </row>
    <row r="51" ht="26" customHeight="1">
      <c r="A51" s="30" t="inlineStr">
        <is>
          <t>Photography</t>
        </is>
      </c>
      <c r="B51" s="31" t="inlineStr">
        <is>
          <t>Product and job photographs. One good shoot feeds a year of posts, which is why it sits in the marketing budget and not in the too expensive pile.</t>
        </is>
      </c>
      <c r="C51" s="13" t="n"/>
      <c r="D51" s="13" t="n"/>
      <c r="E51" s="13" t="n"/>
      <c r="F51" s="13" t="n"/>
      <c r="G51" s="13" t="n"/>
      <c r="H51" s="13" t="n"/>
      <c r="I51" s="13" t="n"/>
      <c r="J51" s="13" t="n"/>
      <c r="K51" s="13" t="n"/>
      <c r="L51" s="13" t="n"/>
      <c r="M51" s="13" t="n"/>
      <c r="N51" s="13" t="n"/>
      <c r="O51" s="13" t="n"/>
      <c r="P51" s="13" t="n"/>
      <c r="Q51" s="13" t="n"/>
      <c r="R51" s="11" t="n"/>
    </row>
  </sheetData>
  <mergeCells count="27">
    <mergeCell ref="B50:R50"/>
    <mergeCell ref="D13:R13"/>
    <mergeCell ref="B47:R47"/>
    <mergeCell ref="L6:R6"/>
    <mergeCell ref="B46:R46"/>
    <mergeCell ref="A2:R2"/>
    <mergeCell ref="B43:R43"/>
    <mergeCell ref="B39:R39"/>
    <mergeCell ref="B48:R48"/>
    <mergeCell ref="B42:R42"/>
    <mergeCell ref="A8:R8"/>
    <mergeCell ref="A35:R35"/>
    <mergeCell ref="B13:C13"/>
    <mergeCell ref="A38:R38"/>
    <mergeCell ref="B44:R44"/>
    <mergeCell ref="A10:R10"/>
    <mergeCell ref="A9:R9"/>
    <mergeCell ref="B49:R49"/>
    <mergeCell ref="L5:R5"/>
    <mergeCell ref="B40:R40"/>
    <mergeCell ref="A11:R11"/>
    <mergeCell ref="L4:R4"/>
    <mergeCell ref="A36:R36"/>
    <mergeCell ref="B51:R51"/>
    <mergeCell ref="A1:R1"/>
    <mergeCell ref="B45:R45"/>
    <mergeCell ref="B41:R41"/>
  </mergeCells>
  <conditionalFormatting sqref="P16:P32">
    <cfRule type="cellIs" priority="1" operator="lessThan" dxfId="0">
      <formula>0</formula>
    </cfRule>
    <cfRule type="cellIs" priority="2" operator="greaterThan" dxfId="1">
      <formula>0</formula>
    </cfRule>
  </conditionalFormatting>
  <conditionalFormatting sqref="A16:A32">
    <cfRule type="expression" priority="3" dxfId="0">
      <formula>AND($O16&lt;&gt;"",$N16&gt;0,$O16&gt;$N16*1.1)</formula>
    </cfRule>
  </conditionalFormatting>
  <conditionalFormatting sqref="R16:R32">
    <cfRule type="dataBar" priority="4">
      <dataBar showValue="1">
        <cfvo type="num" val="0"/>
        <cfvo type="num" val="0.5"/>
        <color rgb="0021759B"/>
      </dataBar>
    </cfRule>
  </conditionalFormatting>
  <dataValidations count="1">
    <dataValidation sqref="B13" showDropDown="0" showInputMessage="1" showErrorMessage="1" allowBlank="1" errorTitle="Choose from the list" error="Pick one of the options in the dropdown." promptTitle="Select" prompt="Excluding VAT if you are registered for VAT, including VAT if you are not." type="list">
      <formula1>"Excluding VAT,Including VAT"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K54"/>
  <sheetViews>
    <sheetView showGridLines="0" workbookViewId="0">
      <pane xSplit="1" ySplit="12" topLeftCell="B13" activePane="bottomRight" state="frozen"/>
      <selection pane="topRight"/>
      <selection pane="bottomLeft"/>
      <selection pane="bottomRight" activeCell="A1" sqref="A1"/>
    </sheetView>
  </sheetViews>
  <sheetFormatPr baseColWidth="8" defaultRowHeight="15"/>
  <cols>
    <col width="34" customWidth="1" min="1" max="1"/>
    <col width="14" customWidth="1" min="2" max="2"/>
    <col width="11" customWidth="1" min="3" max="3"/>
    <col width="12" customWidth="1" min="4" max="4"/>
    <col width="15" customWidth="1" min="5" max="5"/>
    <col width="13" customWidth="1" min="6" max="6"/>
    <col width="14" customWidth="1" min="7" max="7"/>
    <col width="12" customWidth="1" min="8" max="8"/>
    <col width="13" customWidth="1" min="9" max="9"/>
    <col width="12" customWidth="1" min="10" max="10"/>
    <col width="30" customWidth="1" min="11" max="11"/>
  </cols>
  <sheetData>
    <row r="1" ht="26" customHeight="1">
      <c r="A1" s="1" t="inlineStr">
        <is>
          <t>WHAT EACH CHANNEL BROUGHT BACK</t>
        </is>
      </c>
    </row>
    <row r="2" ht="14" customHeight="1">
      <c r="A2" s="2" t="inlineStr">
        <is>
          <t>Spend comes across from the budget sheet. You type the enquiries, the customers and the revenue. Everything else works itself out</t>
        </is>
      </c>
    </row>
    <row r="3" ht="4" customHeight="1">
      <c r="A3" s="3" t="n"/>
      <c r="B3" s="3" t="n"/>
      <c r="C3" s="3" t="n"/>
      <c r="D3" s="3" t="n"/>
      <c r="E3" s="3" t="n"/>
      <c r="F3" s="3" t="n"/>
      <c r="G3" s="3" t="n"/>
      <c r="H3" s="3" t="n"/>
      <c r="I3" s="3" t="n"/>
      <c r="J3" s="3" t="n"/>
      <c r="K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spend is the actual spend for the year from the budget sheet, so it changes when you update that sheet. Count enquiries and customers over the same period, otherwise you are comparing a year of spend against a month of results.</t>
        </is>
      </c>
    </row>
    <row r="10" ht="29" customHeight="1">
      <c r="A10" s="7" t="inlineStr">
        <is>
          <t>Note: revenue attributed is what those customers actually paid you, excluding VAT if you are registered. It is revenue, not profit. The dashboard takes your gross profit margin off it and tells you what the marketing really made.</t>
        </is>
      </c>
    </row>
    <row r="12" ht="46" customHeight="1">
      <c r="A12" s="14" t="inlineStr">
        <is>
          <t>CHANNEL</t>
        </is>
      </c>
      <c r="B12" s="14" t="inlineStr">
        <is>
          <t>SPEND FOR THE YEAR</t>
        </is>
      </c>
      <c r="C12" s="14" t="inlineStr">
        <is>
          <t>ENQUIRIES</t>
        </is>
      </c>
      <c r="D12" s="14" t="inlineStr">
        <is>
          <t>CUSTOMERS WON</t>
        </is>
      </c>
      <c r="E12" s="14" t="inlineStr">
        <is>
          <t>REVENUE ATTRIBUTED</t>
        </is>
      </c>
      <c r="F12" s="14" t="inlineStr">
        <is>
          <t>COST PER ENQUIRY</t>
        </is>
      </c>
      <c r="G12" s="14" t="inlineStr">
        <is>
          <t>COST PER CUSTOMER</t>
        </is>
      </c>
      <c r="H12" s="14" t="inlineStr">
        <is>
          <t>ENQUIRIES THAT BECAME CUSTOMERS</t>
        </is>
      </c>
      <c r="I12" s="14" t="inlineStr">
        <is>
          <t>REVENUE FOR EVERY R1 SPENT</t>
        </is>
      </c>
      <c r="J12" s="14" t="inlineStr">
        <is>
          <t>RETURN ON SPEND</t>
        </is>
      </c>
      <c r="K12" s="14" t="inlineStr">
        <is>
          <t>WHAT THIS IS TELLING YOU</t>
        </is>
      </c>
    </row>
    <row r="13" ht="20" customHeight="1">
      <c r="A13" s="15" t="inlineStr">
        <is>
          <t>Facebook and Instagram ads</t>
        </is>
      </c>
      <c r="B13" s="19">
        <f>IF(Budget!O16="","",Budget!O16)</f>
        <v/>
      </c>
      <c r="C13" s="32" t="n"/>
      <c r="D13" s="32" t="n"/>
      <c r="E13" s="18" t="n"/>
      <c r="F13" s="33">
        <f>IF(OR(B13="",N(C13)=0),"",B13/C13)</f>
        <v/>
      </c>
      <c r="G13" s="34">
        <f>IF(OR(B13="",N(D13)=0),"",B13/D13)</f>
        <v/>
      </c>
      <c r="H13" s="21">
        <f>IF(N(C13)=0,"",D13/C13)</f>
        <v/>
      </c>
      <c r="I13" s="35">
        <f>IF(OR(B13="",N(B13)=0),"",E13/B13)</f>
        <v/>
      </c>
      <c r="J13" s="36">
        <f>IF(OR(B13="",N(B13)=0),"",(E13-B13)/B13)</f>
        <v/>
      </c>
      <c r="K13" s="12">
        <f>IF(A13="","",IF(N(B13)=0,"Nothing spent here yet",IF(N(C13)=0,"Spent, and no enquiries recorded",IF(N(D13)=0,"Enquiries, but nobody has bought yet",IF(I13&lt;1,"Brought back less than it cost",IF(I13&lt;3,"Covering its cost, watch the margin","Working. Consider putting more here"))))))</f>
        <v/>
      </c>
    </row>
    <row r="14" ht="20" customHeight="1">
      <c r="A14" s="15" t="inlineStr">
        <is>
          <t>Google ads</t>
        </is>
      </c>
      <c r="B14" s="19">
        <f>IF(Budget!O17="","",Budget!O17)</f>
        <v/>
      </c>
      <c r="C14" s="32" t="n"/>
      <c r="D14" s="32" t="n"/>
      <c r="E14" s="18" t="n"/>
      <c r="F14" s="33">
        <f>IF(OR(B14="",N(C14)=0),"",B14/C14)</f>
        <v/>
      </c>
      <c r="G14" s="34">
        <f>IF(OR(B14="",N(D14)=0),"",B14/D14)</f>
        <v/>
      </c>
      <c r="H14" s="21">
        <f>IF(N(C14)=0,"",D14/C14)</f>
        <v/>
      </c>
      <c r="I14" s="35">
        <f>IF(OR(B14="",N(B14)=0),"",E14/B14)</f>
        <v/>
      </c>
      <c r="J14" s="36">
        <f>IF(OR(B14="",N(B14)=0),"",(E14-B14)/B14)</f>
        <v/>
      </c>
      <c r="K14" s="12">
        <f>IF(A14="","",IF(N(B14)=0,"Nothing spent here yet",IF(N(C14)=0,"Spent, and no enquiries recorded",IF(N(D14)=0,"Enquiries, but nobody has bought yet",IF(I14&lt;1,"Brought back less than it cost",IF(I14&lt;3,"Covering its cost, watch the margin","Working. Consider putting more here"))))))</f>
        <v/>
      </c>
    </row>
    <row r="15" ht="20" customHeight="1">
      <c r="A15" s="15" t="inlineStr">
        <is>
          <t>TikTok</t>
        </is>
      </c>
      <c r="B15" s="19">
        <f>IF(Budget!O18="","",Budget!O18)</f>
        <v/>
      </c>
      <c r="C15" s="32" t="n"/>
      <c r="D15" s="32" t="n"/>
      <c r="E15" s="18" t="n"/>
      <c r="F15" s="33">
        <f>IF(OR(B15="",N(C15)=0),"",B15/C15)</f>
        <v/>
      </c>
      <c r="G15" s="34">
        <f>IF(OR(B15="",N(D15)=0),"",B15/D15)</f>
        <v/>
      </c>
      <c r="H15" s="21">
        <f>IF(N(C15)=0,"",D15/C15)</f>
        <v/>
      </c>
      <c r="I15" s="35">
        <f>IF(OR(B15="",N(B15)=0),"",E15/B15)</f>
        <v/>
      </c>
      <c r="J15" s="36">
        <f>IF(OR(B15="",N(B15)=0),"",(E15-B15)/B15)</f>
        <v/>
      </c>
      <c r="K15" s="12">
        <f>IF(A15="","",IF(N(B15)=0,"Nothing spent here yet",IF(N(C15)=0,"Spent, and no enquiries recorded",IF(N(D15)=0,"Enquiries, but nobody has bought yet",IF(I15&lt;1,"Brought back less than it cost",IF(I15&lt;3,"Covering its cost, watch the margin","Working. Consider putting more here"))))))</f>
        <v/>
      </c>
    </row>
    <row r="16" ht="20" customHeight="1">
      <c r="A16" s="15" t="inlineStr">
        <is>
          <t>WhatsApp Business</t>
        </is>
      </c>
      <c r="B16" s="19">
        <f>IF(Budget!O19="","",Budget!O19)</f>
        <v/>
      </c>
      <c r="C16" s="32" t="n"/>
      <c r="D16" s="32" t="n"/>
      <c r="E16" s="18" t="n"/>
      <c r="F16" s="33">
        <f>IF(OR(B16="",N(C16)=0),"",B16/C16)</f>
        <v/>
      </c>
      <c r="G16" s="34">
        <f>IF(OR(B16="",N(D16)=0),"",B16/D16)</f>
        <v/>
      </c>
      <c r="H16" s="21">
        <f>IF(N(C16)=0,"",D16/C16)</f>
        <v/>
      </c>
      <c r="I16" s="35">
        <f>IF(OR(B16="",N(B16)=0),"",E16/B16)</f>
        <v/>
      </c>
      <c r="J16" s="36">
        <f>IF(OR(B16="",N(B16)=0),"",(E16-B16)/B16)</f>
        <v/>
      </c>
      <c r="K16" s="12">
        <f>IF(A16="","",IF(N(B16)=0,"Nothing spent here yet",IF(N(C16)=0,"Spent, and no enquiries recorded",IF(N(D16)=0,"Enquiries, but nobody has bought yet",IF(I16&lt;1,"Brought back less than it cost",IF(I16&lt;3,"Covering its cost, watch the margin","Working. Consider putting more here"))))))</f>
        <v/>
      </c>
    </row>
    <row r="17" ht="20" customHeight="1">
      <c r="A17" s="15" t="inlineStr">
        <is>
          <t>Printed flyers</t>
        </is>
      </c>
      <c r="B17" s="19">
        <f>IF(Budget!O20="","",Budget!O20)</f>
        <v/>
      </c>
      <c r="C17" s="32" t="n"/>
      <c r="D17" s="32" t="n"/>
      <c r="E17" s="18" t="n"/>
      <c r="F17" s="33">
        <f>IF(OR(B17="",N(C17)=0),"",B17/C17)</f>
        <v/>
      </c>
      <c r="G17" s="34">
        <f>IF(OR(B17="",N(D17)=0),"",B17/D17)</f>
        <v/>
      </c>
      <c r="H17" s="21">
        <f>IF(N(C17)=0,"",D17/C17)</f>
        <v/>
      </c>
      <c r="I17" s="35">
        <f>IF(OR(B17="",N(B17)=0),"",E17/B17)</f>
        <v/>
      </c>
      <c r="J17" s="36">
        <f>IF(OR(B17="",N(B17)=0),"",(E17-B17)/B17)</f>
        <v/>
      </c>
      <c r="K17" s="12">
        <f>IF(A17="","",IF(N(B17)=0,"Nothing spent here yet",IF(N(C17)=0,"Spent, and no enquiries recorded",IF(N(D17)=0,"Enquiries, but nobody has bought yet",IF(I17&lt;1,"Brought back less than it cost",IF(I17&lt;3,"Covering its cost, watch the margin","Working. Consider putting more here"))))))</f>
        <v/>
      </c>
    </row>
    <row r="18" ht="20" customHeight="1">
      <c r="A18" s="15" t="inlineStr">
        <is>
          <t>Local radio</t>
        </is>
      </c>
      <c r="B18" s="19">
        <f>IF(Budget!O21="","",Budget!O21)</f>
        <v/>
      </c>
      <c r="C18" s="32" t="n"/>
      <c r="D18" s="32" t="n"/>
      <c r="E18" s="18" t="n"/>
      <c r="F18" s="33">
        <f>IF(OR(B18="",N(C18)=0),"",B18/C18)</f>
        <v/>
      </c>
      <c r="G18" s="34">
        <f>IF(OR(B18="",N(D18)=0),"",B18/D18)</f>
        <v/>
      </c>
      <c r="H18" s="21">
        <f>IF(N(C18)=0,"",D18/C18)</f>
        <v/>
      </c>
      <c r="I18" s="35">
        <f>IF(OR(B18="",N(B18)=0),"",E18/B18)</f>
        <v/>
      </c>
      <c r="J18" s="36">
        <f>IF(OR(B18="",N(B18)=0),"",(E18-B18)/B18)</f>
        <v/>
      </c>
      <c r="K18" s="12">
        <f>IF(A18="","",IF(N(B18)=0,"Nothing spent here yet",IF(N(C18)=0,"Spent, and no enquiries recorded",IF(N(D18)=0,"Enquiries, but nobody has bought yet",IF(I18&lt;1,"Brought back less than it cost",IF(I18&lt;3,"Covering its cost, watch the margin","Working. Consider putting more here"))))))</f>
        <v/>
      </c>
    </row>
    <row r="19" ht="20" customHeight="1">
      <c r="A19" s="15" t="inlineStr">
        <is>
          <t>Taxi rank and street signage</t>
        </is>
      </c>
      <c r="B19" s="19">
        <f>IF(Budget!O22="","",Budget!O22)</f>
        <v/>
      </c>
      <c r="C19" s="32" t="n"/>
      <c r="D19" s="32" t="n"/>
      <c r="E19" s="18" t="n"/>
      <c r="F19" s="33">
        <f>IF(OR(B19="",N(C19)=0),"",B19/C19)</f>
        <v/>
      </c>
      <c r="G19" s="34">
        <f>IF(OR(B19="",N(D19)=0),"",B19/D19)</f>
        <v/>
      </c>
      <c r="H19" s="21">
        <f>IF(N(C19)=0,"",D19/C19)</f>
        <v/>
      </c>
      <c r="I19" s="35">
        <f>IF(OR(B19="",N(B19)=0),"",E19/B19)</f>
        <v/>
      </c>
      <c r="J19" s="36">
        <f>IF(OR(B19="",N(B19)=0),"",(E19-B19)/B19)</f>
        <v/>
      </c>
      <c r="K19" s="12">
        <f>IF(A19="","",IF(N(B19)=0,"Nothing spent here yet",IF(N(C19)=0,"Spent, and no enquiries recorded",IF(N(D19)=0,"Enquiries, but nobody has bought yet",IF(I19&lt;1,"Brought back less than it cost",IF(I19&lt;3,"Covering its cost, watch the margin","Working. Consider putting more here"))))))</f>
        <v/>
      </c>
    </row>
    <row r="20" ht="20" customHeight="1">
      <c r="A20" s="15" t="inlineStr">
        <is>
          <t>Branded vehicle</t>
        </is>
      </c>
      <c r="B20" s="19">
        <f>IF(Budget!O23="","",Budget!O23)</f>
        <v/>
      </c>
      <c r="C20" s="32" t="n"/>
      <c r="D20" s="32" t="n"/>
      <c r="E20" s="18" t="n"/>
      <c r="F20" s="33">
        <f>IF(OR(B20="",N(C20)=0),"",B20/C20)</f>
        <v/>
      </c>
      <c r="G20" s="34">
        <f>IF(OR(B20="",N(D20)=0),"",B20/D20)</f>
        <v/>
      </c>
      <c r="H20" s="21">
        <f>IF(N(C20)=0,"",D20/C20)</f>
        <v/>
      </c>
      <c r="I20" s="35">
        <f>IF(OR(B20="",N(B20)=0),"",E20/B20)</f>
        <v/>
      </c>
      <c r="J20" s="36">
        <f>IF(OR(B20="",N(B20)=0),"",(E20-B20)/B20)</f>
        <v/>
      </c>
      <c r="K20" s="12">
        <f>IF(A20="","",IF(N(B20)=0,"Nothing spent here yet",IF(N(C20)=0,"Spent, and no enquiries recorded",IF(N(D20)=0,"Enquiries, but nobody has bought yet",IF(I20&lt;1,"Brought back less than it cost",IF(I20&lt;3,"Covering its cost, watch the margin","Working. Consider putting more here"))))))</f>
        <v/>
      </c>
    </row>
    <row r="21" ht="20" customHeight="1">
      <c r="A21" s="15" t="inlineStr">
        <is>
          <t>Market stalls and expos</t>
        </is>
      </c>
      <c r="B21" s="19">
        <f>IF(Budget!O24="","",Budget!O24)</f>
        <v/>
      </c>
      <c r="C21" s="32" t="n"/>
      <c r="D21" s="32" t="n"/>
      <c r="E21" s="18" t="n"/>
      <c r="F21" s="33">
        <f>IF(OR(B21="",N(C21)=0),"",B21/C21)</f>
        <v/>
      </c>
      <c r="G21" s="34">
        <f>IF(OR(B21="",N(D21)=0),"",B21/D21)</f>
        <v/>
      </c>
      <c r="H21" s="21">
        <f>IF(N(C21)=0,"",D21/C21)</f>
        <v/>
      </c>
      <c r="I21" s="35">
        <f>IF(OR(B21="",N(B21)=0),"",E21/B21)</f>
        <v/>
      </c>
      <c r="J21" s="36">
        <f>IF(OR(B21="",N(B21)=0),"",(E21-B21)/B21)</f>
        <v/>
      </c>
      <c r="K21" s="12">
        <f>IF(A21="","",IF(N(B21)=0,"Nothing spent here yet",IF(N(C21)=0,"Spent, and no enquiries recorded",IF(N(D21)=0,"Enquiries, but nobody has bought yet",IF(I21&lt;1,"Brought back less than it cost",IF(I21&lt;3,"Covering its cost, watch the margin","Working. Consider putting more here"))))))</f>
        <v/>
      </c>
    </row>
    <row r="22" ht="20" customHeight="1">
      <c r="A22" s="15" t="inlineStr">
        <is>
          <t>Sponsorship of a local team or event</t>
        </is>
      </c>
      <c r="B22" s="19">
        <f>IF(Budget!O25="","",Budget!O25)</f>
        <v/>
      </c>
      <c r="C22" s="32" t="n"/>
      <c r="D22" s="32" t="n"/>
      <c r="E22" s="18" t="n"/>
      <c r="F22" s="33">
        <f>IF(OR(B22="",N(C22)=0),"",B22/C22)</f>
        <v/>
      </c>
      <c r="G22" s="34">
        <f>IF(OR(B22="",N(D22)=0),"",B22/D22)</f>
        <v/>
      </c>
      <c r="H22" s="21">
        <f>IF(N(C22)=0,"",D22/C22)</f>
        <v/>
      </c>
      <c r="I22" s="35">
        <f>IF(OR(B22="",N(B22)=0),"",E22/B22)</f>
        <v/>
      </c>
      <c r="J22" s="36">
        <f>IF(OR(B22="",N(B22)=0),"",(E22-B22)/B22)</f>
        <v/>
      </c>
      <c r="K22" s="12">
        <f>IF(A22="","",IF(N(B22)=0,"Nothing spent here yet",IF(N(C22)=0,"Spent, and no enquiries recorded",IF(N(D22)=0,"Enquiries, but nobody has bought yet",IF(I22&lt;1,"Brought back less than it cost",IF(I22&lt;3,"Covering its cost, watch the margin","Working. Consider putting more here"))))))</f>
        <v/>
      </c>
    </row>
    <row r="23" ht="20" customHeight="1">
      <c r="A23" s="15" t="inlineStr">
        <is>
          <t>Referral incentives</t>
        </is>
      </c>
      <c r="B23" s="19">
        <f>IF(Budget!O26="","",Budget!O26)</f>
        <v/>
      </c>
      <c r="C23" s="32" t="n"/>
      <c r="D23" s="32" t="n"/>
      <c r="E23" s="18" t="n"/>
      <c r="F23" s="33">
        <f>IF(OR(B23="",N(C23)=0),"",B23/C23)</f>
        <v/>
      </c>
      <c r="G23" s="34">
        <f>IF(OR(B23="",N(D23)=0),"",B23/D23)</f>
        <v/>
      </c>
      <c r="H23" s="21">
        <f>IF(N(C23)=0,"",D23/C23)</f>
        <v/>
      </c>
      <c r="I23" s="35">
        <f>IF(OR(B23="",N(B23)=0),"",E23/B23)</f>
        <v/>
      </c>
      <c r="J23" s="36">
        <f>IF(OR(B23="",N(B23)=0),"",(E23-B23)/B23)</f>
        <v/>
      </c>
      <c r="K23" s="12">
        <f>IF(A23="","",IF(N(B23)=0,"Nothing spent here yet",IF(N(C23)=0,"Spent, and no enquiries recorded",IF(N(D23)=0,"Enquiries, but nobody has bought yet",IF(I23&lt;1,"Brought back less than it cost",IF(I23&lt;3,"Covering its cost, watch the margin","Working. Consider putting more here"))))))</f>
        <v/>
      </c>
    </row>
    <row r="24" ht="20" customHeight="1">
      <c r="A24" s="15" t="inlineStr">
        <is>
          <t>Website and hosting</t>
        </is>
      </c>
      <c r="B24" s="19">
        <f>IF(Budget!O27="","",Budget!O27)</f>
        <v/>
      </c>
      <c r="C24" s="32" t="n"/>
      <c r="D24" s="32" t="n"/>
      <c r="E24" s="18" t="n"/>
      <c r="F24" s="33">
        <f>IF(OR(B24="",N(C24)=0),"",B24/C24)</f>
        <v/>
      </c>
      <c r="G24" s="34">
        <f>IF(OR(B24="",N(D24)=0),"",B24/D24)</f>
        <v/>
      </c>
      <c r="H24" s="21">
        <f>IF(N(C24)=0,"",D24/C24)</f>
        <v/>
      </c>
      <c r="I24" s="35">
        <f>IF(OR(B24="",N(B24)=0),"",E24/B24)</f>
        <v/>
      </c>
      <c r="J24" s="36">
        <f>IF(OR(B24="",N(B24)=0),"",(E24-B24)/B24)</f>
        <v/>
      </c>
      <c r="K24" s="12">
        <f>IF(A24="","",IF(N(B24)=0,"Nothing spent here yet",IF(N(C24)=0,"Spent, and no enquiries recorded",IF(N(D24)=0,"Enquiries, but nobody has bought yet",IF(I24&lt;1,"Brought back less than it cost",IF(I24&lt;3,"Covering its cost, watch the margin","Working. Consider putting more here"))))))</f>
        <v/>
      </c>
    </row>
    <row r="25" ht="20" customHeight="1">
      <c r="A25" s="15" t="inlineStr">
        <is>
          <t>Photography</t>
        </is>
      </c>
      <c r="B25" s="19">
        <f>IF(Budget!O28="","",Budget!O28)</f>
        <v/>
      </c>
      <c r="C25" s="32" t="n"/>
      <c r="D25" s="32" t="n"/>
      <c r="E25" s="18" t="n"/>
      <c r="F25" s="33">
        <f>IF(OR(B25="",N(C25)=0),"",B25/C25)</f>
        <v/>
      </c>
      <c r="G25" s="34">
        <f>IF(OR(B25="",N(D25)=0),"",B25/D25)</f>
        <v/>
      </c>
      <c r="H25" s="21">
        <f>IF(N(C25)=0,"",D25/C25)</f>
        <v/>
      </c>
      <c r="I25" s="35">
        <f>IF(OR(B25="",N(B25)=0),"",E25/B25)</f>
        <v/>
      </c>
      <c r="J25" s="36">
        <f>IF(OR(B25="",N(B25)=0),"",(E25-B25)/B25)</f>
        <v/>
      </c>
      <c r="K25" s="12">
        <f>IF(A25="","",IF(N(B25)=0,"Nothing spent here yet",IF(N(C25)=0,"Spent, and no enquiries recorded",IF(N(D25)=0,"Enquiries, but nobody has bought yet",IF(I25&lt;1,"Brought back less than it cost",IF(I25&lt;3,"Covering its cost, watch the margin","Working. Consider putting more here"))))))</f>
        <v/>
      </c>
    </row>
    <row r="26" ht="20" customHeight="1">
      <c r="A26" s="37">
        <f>IF(Budget!A29="","",Budget!A29)</f>
        <v/>
      </c>
      <c r="B26" s="19">
        <f>IF(Budget!O29="","",Budget!O29)</f>
        <v/>
      </c>
      <c r="C26" s="32" t="n"/>
      <c r="D26" s="32" t="n"/>
      <c r="E26" s="18" t="n"/>
      <c r="F26" s="33">
        <f>IF(OR(B26="",N(C26)=0),"",B26/C26)</f>
        <v/>
      </c>
      <c r="G26" s="34">
        <f>IF(OR(B26="",N(D26)=0),"",B26/D26)</f>
        <v/>
      </c>
      <c r="H26" s="21">
        <f>IF(N(C26)=0,"",D26/C26)</f>
        <v/>
      </c>
      <c r="I26" s="35">
        <f>IF(OR(B26="",N(B26)=0),"",E26/B26)</f>
        <v/>
      </c>
      <c r="J26" s="36">
        <f>IF(OR(B26="",N(B26)=0),"",(E26-B26)/B26)</f>
        <v/>
      </c>
      <c r="K26" s="12">
        <f>IF(A26="","",IF(N(B26)=0,"Nothing spent here yet",IF(N(C26)=0,"Spent, and no enquiries recorded",IF(N(D26)=0,"Enquiries, but nobody has bought yet",IF(I26&lt;1,"Brought back less than it cost",IF(I26&lt;3,"Covering its cost, watch the margin","Working. Consider putting more here"))))))</f>
        <v/>
      </c>
    </row>
    <row r="27" ht="20" customHeight="1">
      <c r="A27" s="37">
        <f>IF(Budget!A30="","",Budget!A30)</f>
        <v/>
      </c>
      <c r="B27" s="19">
        <f>IF(Budget!O30="","",Budget!O30)</f>
        <v/>
      </c>
      <c r="C27" s="32" t="n"/>
      <c r="D27" s="32" t="n"/>
      <c r="E27" s="18" t="n"/>
      <c r="F27" s="33">
        <f>IF(OR(B27="",N(C27)=0),"",B27/C27)</f>
        <v/>
      </c>
      <c r="G27" s="34">
        <f>IF(OR(B27="",N(D27)=0),"",B27/D27)</f>
        <v/>
      </c>
      <c r="H27" s="21">
        <f>IF(N(C27)=0,"",D27/C27)</f>
        <v/>
      </c>
      <c r="I27" s="35">
        <f>IF(OR(B27="",N(B27)=0),"",E27/B27)</f>
        <v/>
      </c>
      <c r="J27" s="36">
        <f>IF(OR(B27="",N(B27)=0),"",(E27-B27)/B27)</f>
        <v/>
      </c>
      <c r="K27" s="12">
        <f>IF(A27="","",IF(N(B27)=0,"Nothing spent here yet",IF(N(C27)=0,"Spent, and no enquiries recorded",IF(N(D27)=0,"Enquiries, but nobody has bought yet",IF(I27&lt;1,"Brought back less than it cost",IF(I27&lt;3,"Covering its cost, watch the margin","Working. Consider putting more here"))))))</f>
        <v/>
      </c>
    </row>
    <row r="28" ht="20" customHeight="1">
      <c r="A28" s="37">
        <f>IF(Budget!A31="","",Budget!A31)</f>
        <v/>
      </c>
      <c r="B28" s="19">
        <f>IF(Budget!O31="","",Budget!O31)</f>
        <v/>
      </c>
      <c r="C28" s="32" t="n"/>
      <c r="D28" s="32" t="n"/>
      <c r="E28" s="18" t="n"/>
      <c r="F28" s="33">
        <f>IF(OR(B28="",N(C28)=0),"",B28/C28)</f>
        <v/>
      </c>
      <c r="G28" s="34">
        <f>IF(OR(B28="",N(D28)=0),"",B28/D28)</f>
        <v/>
      </c>
      <c r="H28" s="21">
        <f>IF(N(C28)=0,"",D28/C28)</f>
        <v/>
      </c>
      <c r="I28" s="35">
        <f>IF(OR(B28="",N(B28)=0),"",E28/B28)</f>
        <v/>
      </c>
      <c r="J28" s="36">
        <f>IF(OR(B28="",N(B28)=0),"",(E28-B28)/B28)</f>
        <v/>
      </c>
      <c r="K28" s="12">
        <f>IF(A28="","",IF(N(B28)=0,"Nothing spent here yet",IF(N(C28)=0,"Spent, and no enquiries recorded",IF(N(D28)=0,"Enquiries, but nobody has bought yet",IF(I28&lt;1,"Brought back less than it cost",IF(I28&lt;3,"Covering its cost, watch the margin","Working. Consider putting more here"))))))</f>
        <v/>
      </c>
    </row>
    <row r="29" ht="20" customHeight="1">
      <c r="A29" s="37">
        <f>IF(Budget!A32="","",Budget!A32)</f>
        <v/>
      </c>
      <c r="B29" s="19">
        <f>IF(Budget!O32="","",Budget!O32)</f>
        <v/>
      </c>
      <c r="C29" s="32" t="n"/>
      <c r="D29" s="32" t="n"/>
      <c r="E29" s="18" t="n"/>
      <c r="F29" s="33">
        <f>IF(OR(B29="",N(C29)=0),"",B29/C29)</f>
        <v/>
      </c>
      <c r="G29" s="34">
        <f>IF(OR(B29="",N(D29)=0),"",B29/D29)</f>
        <v/>
      </c>
      <c r="H29" s="21">
        <f>IF(N(C29)=0,"",D29/C29)</f>
        <v/>
      </c>
      <c r="I29" s="35">
        <f>IF(OR(B29="",N(B29)=0),"",E29/B29)</f>
        <v/>
      </c>
      <c r="J29" s="36">
        <f>IF(OR(B29="",N(B29)=0),"",(E29-B29)/B29)</f>
        <v/>
      </c>
      <c r="K29" s="12">
        <f>IF(A29="","",IF(N(B29)=0,"Nothing spent here yet",IF(N(C29)=0,"Spent, and no enquiries recorded",IF(N(D29)=0,"Enquiries, but nobody has bought yet",IF(I29&lt;1,"Brought back less than it cost",IF(I29&lt;3,"Covering its cost, watch the margin","Working. Consider putting more here"))))))</f>
        <v/>
      </c>
    </row>
    <row r="30" ht="22" customHeight="1">
      <c r="A30" s="23" t="inlineStr">
        <is>
          <t>EVERY CHANNEL ADDED UP</t>
        </is>
      </c>
      <c r="B30" s="25">
        <f>SUM(B13:B29)</f>
        <v/>
      </c>
      <c r="C30" s="38">
        <f>SUM(C13:C29)</f>
        <v/>
      </c>
      <c r="D30" s="38">
        <f>SUM(D13:D29)</f>
        <v/>
      </c>
      <c r="E30" s="25">
        <f>SUM(E13:E29)</f>
        <v/>
      </c>
      <c r="F30" s="39">
        <f>IF(N(C30)=0,"",B30/C30)</f>
        <v/>
      </c>
      <c r="G30" s="39">
        <f>IF(N(D30)=0,"",B30/D30)</f>
        <v/>
      </c>
      <c r="H30" s="27">
        <f>IF(N(C30)=0,"",D30/C30)</f>
        <v/>
      </c>
      <c r="I30" s="40">
        <f>IF(N(B30)=0,"",E30/B30)</f>
        <v/>
      </c>
      <c r="J30" s="41">
        <f>IF(N(B30)=0,"",(E30-B30)/B30)</f>
        <v/>
      </c>
      <c r="K30" s="42" t="n"/>
    </row>
    <row r="32" ht="29" customHeight="1">
      <c r="A32" s="7" t="inlineStr">
        <is>
          <t>Note: revenue for every R1 spent is revenue, not profit. If you make 40 cents of gross profit on every rand you sell, a channel needs to return about R2.50 of revenue for every rand you put in before it has paid for itself. The dashboard works that line out from your own margin.</t>
        </is>
      </c>
    </row>
    <row r="33" ht="29" customHeight="1">
      <c r="A33" s="7" t="inlineStr">
        <is>
          <t>Note: a channel with no enquiries recorded is not necessarily a dead channel. It is more often a channel where nobody asked the customer where they came from. Fix the asking before you cut the spend.</t>
        </is>
      </c>
    </row>
    <row r="35" ht="22" customHeight="1">
      <c r="A35" s="43" t="inlineStr">
        <is>
          <t>ASK EVERY CUSTOMER HOW THEY HEARD ABOUT YOU</t>
        </is>
      </c>
      <c r="B35" s="44" t="n"/>
      <c r="C35" s="44" t="n"/>
      <c r="D35" s="44" t="n"/>
      <c r="E35" s="44" t="n"/>
      <c r="F35" s="44" t="n"/>
      <c r="G35" s="44" t="n"/>
      <c r="H35" s="44" t="n"/>
      <c r="I35" s="44" t="n"/>
      <c r="J35" s="44" t="n"/>
      <c r="K35" s="44" t="n"/>
    </row>
    <row r="36" ht="29" customHeight="1">
      <c r="A36" s="7" t="inlineStr">
        <is>
          <t>Note: this is the only attribution most small businesses will ever have, and it is better than most of the software people pay for. Ask it at the till, on the quote, or in the first WhatsApp message. Put a tally here every week.</t>
        </is>
      </c>
    </row>
    <row r="37" ht="34" customHeight="1">
      <c r="A37" s="14" t="inlineStr">
        <is>
          <t>HOW THEY HEARD ABOUT YOU</t>
        </is>
      </c>
      <c r="B37" s="14" t="inlineStr">
        <is>
          <t>HOW MANY SAID THIS</t>
        </is>
      </c>
      <c r="C37" s="14" t="inlineStr">
        <is>
          <t>SHARE OF EVERYONE WHO ANSWERED</t>
        </is>
      </c>
      <c r="D37" s="13" t="n"/>
      <c r="E37" s="13" t="n"/>
      <c r="F37" s="13" t="n"/>
      <c r="G37" s="13" t="n"/>
      <c r="H37" s="13" t="n"/>
      <c r="I37" s="13" t="n"/>
      <c r="J37" s="11" t="n"/>
      <c r="K37" s="14" t="inlineStr">
        <is>
          <t>WHAT TO DO WITH THE ANSWER</t>
        </is>
      </c>
    </row>
    <row r="38" ht="20" customHeight="1">
      <c r="A38" s="30" t="inlineStr">
        <is>
          <t>A friend, family or somebody I work with told me</t>
        </is>
      </c>
      <c r="B38" s="45" t="n"/>
      <c r="C38" s="46">
        <f>IF(N(INDEX(B:B,51))=0,"",B38/INDEX(B:B,51))</f>
        <v/>
      </c>
      <c r="D38" s="13" t="n"/>
      <c r="E38" s="13" t="n"/>
      <c r="F38" s="13" t="n"/>
      <c r="G38" s="13" t="n"/>
      <c r="H38" s="13" t="n"/>
      <c r="I38" s="13" t="n"/>
      <c r="J38" s="11" t="n"/>
      <c r="K38" s="31" t="inlineStr"/>
    </row>
    <row r="39" ht="20" customHeight="1">
      <c r="A39" s="30" t="inlineStr">
        <is>
          <t>Facebook or Instagram</t>
        </is>
      </c>
      <c r="B39" s="45" t="n"/>
      <c r="C39" s="46">
        <f>IF(N(INDEX(B:B,51))=0,"",B39/INDEX(B:B,51))</f>
        <v/>
      </c>
      <c r="D39" s="13" t="n"/>
      <c r="E39" s="13" t="n"/>
      <c r="F39" s="13" t="n"/>
      <c r="G39" s="13" t="n"/>
      <c r="H39" s="13" t="n"/>
      <c r="I39" s="13" t="n"/>
      <c r="J39" s="11" t="n"/>
      <c r="K39" s="31" t="inlineStr"/>
    </row>
    <row r="40" ht="20" customHeight="1">
      <c r="A40" s="30" t="inlineStr">
        <is>
          <t>TikTok</t>
        </is>
      </c>
      <c r="B40" s="45" t="n"/>
      <c r="C40" s="46">
        <f>IF(N(INDEX(B:B,51))=0,"",B40/INDEX(B:B,51))</f>
        <v/>
      </c>
      <c r="D40" s="13" t="n"/>
      <c r="E40" s="13" t="n"/>
      <c r="F40" s="13" t="n"/>
      <c r="G40" s="13" t="n"/>
      <c r="H40" s="13" t="n"/>
      <c r="I40" s="13" t="n"/>
      <c r="J40" s="11" t="n"/>
      <c r="K40" s="31" t="inlineStr"/>
    </row>
    <row r="41" ht="20" customHeight="1">
      <c r="A41" s="30" t="inlineStr">
        <is>
          <t>Google or another search</t>
        </is>
      </c>
      <c r="B41" s="45" t="n"/>
      <c r="C41" s="46">
        <f>IF(N(INDEX(B:B,51))=0,"",B41/INDEX(B:B,51))</f>
        <v/>
      </c>
      <c r="D41" s="13" t="n"/>
      <c r="E41" s="13" t="n"/>
      <c r="F41" s="13" t="n"/>
      <c r="G41" s="13" t="n"/>
      <c r="H41" s="13" t="n"/>
      <c r="I41" s="13" t="n"/>
      <c r="J41" s="11" t="n"/>
      <c r="K41" s="31" t="inlineStr"/>
    </row>
    <row r="42" ht="20" customHeight="1">
      <c r="A42" s="30" t="inlineStr">
        <is>
          <t>Your WhatsApp</t>
        </is>
      </c>
      <c r="B42" s="45" t="n"/>
      <c r="C42" s="46">
        <f>IF(N(INDEX(B:B,51))=0,"",B42/INDEX(B:B,51))</f>
        <v/>
      </c>
      <c r="D42" s="13" t="n"/>
      <c r="E42" s="13" t="n"/>
      <c r="F42" s="13" t="n"/>
      <c r="G42" s="13" t="n"/>
      <c r="H42" s="13" t="n"/>
      <c r="I42" s="13" t="n"/>
      <c r="J42" s="11" t="n"/>
      <c r="K42" s="31" t="inlineStr"/>
    </row>
    <row r="43" ht="20" customHeight="1">
      <c r="A43" s="30" t="inlineStr">
        <is>
          <t>A flyer</t>
        </is>
      </c>
      <c r="B43" s="45" t="n"/>
      <c r="C43" s="46">
        <f>IF(N(INDEX(B:B,51))=0,"",B43/INDEX(B:B,51))</f>
        <v/>
      </c>
      <c r="D43" s="13" t="n"/>
      <c r="E43" s="13" t="n"/>
      <c r="F43" s="13" t="n"/>
      <c r="G43" s="13" t="n"/>
      <c r="H43" s="13" t="n"/>
      <c r="I43" s="13" t="n"/>
      <c r="J43" s="11" t="n"/>
      <c r="K43" s="31" t="inlineStr"/>
    </row>
    <row r="44" ht="20" customHeight="1">
      <c r="A44" s="30" t="inlineStr">
        <is>
          <t>Your vehicle, a board or a sign</t>
        </is>
      </c>
      <c r="B44" s="45" t="n"/>
      <c r="C44" s="46">
        <f>IF(N(INDEX(B:B,51))=0,"",B44/INDEX(B:B,51))</f>
        <v/>
      </c>
      <c r="D44" s="13" t="n"/>
      <c r="E44" s="13" t="n"/>
      <c r="F44" s="13" t="n"/>
      <c r="G44" s="13" t="n"/>
      <c r="H44" s="13" t="n"/>
      <c r="I44" s="13" t="n"/>
      <c r="J44" s="11" t="n"/>
      <c r="K44" s="31" t="inlineStr"/>
    </row>
    <row r="45" ht="20" customHeight="1">
      <c r="A45" s="30" t="inlineStr">
        <is>
          <t>Local radio</t>
        </is>
      </c>
      <c r="B45" s="45" t="n"/>
      <c r="C45" s="46">
        <f>IF(N(INDEX(B:B,51))=0,"",B45/INDEX(B:B,51))</f>
        <v/>
      </c>
      <c r="D45" s="13" t="n"/>
      <c r="E45" s="13" t="n"/>
      <c r="F45" s="13" t="n"/>
      <c r="G45" s="13" t="n"/>
      <c r="H45" s="13" t="n"/>
      <c r="I45" s="13" t="n"/>
      <c r="J45" s="11" t="n"/>
      <c r="K45" s="31" t="inlineStr"/>
    </row>
    <row r="46" ht="20" customHeight="1">
      <c r="A46" s="30" t="inlineStr">
        <is>
          <t>A market stall or an expo</t>
        </is>
      </c>
      <c r="B46" s="45" t="n"/>
      <c r="C46" s="46">
        <f>IF(N(INDEX(B:B,51))=0,"",B46/INDEX(B:B,51))</f>
        <v/>
      </c>
      <c r="D46" s="13" t="n"/>
      <c r="E46" s="13" t="n"/>
      <c r="F46" s="13" t="n"/>
      <c r="G46" s="13" t="n"/>
      <c r="H46" s="13" t="n"/>
      <c r="I46" s="13" t="n"/>
      <c r="J46" s="11" t="n"/>
      <c r="K46" s="31" t="inlineStr"/>
    </row>
    <row r="47" ht="20" customHeight="1">
      <c r="A47" s="30" t="inlineStr">
        <is>
          <t>I walked or drove past</t>
        </is>
      </c>
      <c r="B47" s="45" t="n"/>
      <c r="C47" s="46">
        <f>IF(N(INDEX(B:B,51))=0,"",B47/INDEX(B:B,51))</f>
        <v/>
      </c>
      <c r="D47" s="13" t="n"/>
      <c r="E47" s="13" t="n"/>
      <c r="F47" s="13" t="n"/>
      <c r="G47" s="13" t="n"/>
      <c r="H47" s="13" t="n"/>
      <c r="I47" s="13" t="n"/>
      <c r="J47" s="11" t="n"/>
      <c r="K47" s="31" t="inlineStr"/>
    </row>
    <row r="48" ht="20" customHeight="1">
      <c r="A48" s="30" t="inlineStr">
        <is>
          <t>A team or event you sponsor</t>
        </is>
      </c>
      <c r="B48" s="45" t="n"/>
      <c r="C48" s="46">
        <f>IF(N(INDEX(B:B,51))=0,"",B48/INDEX(B:B,51))</f>
        <v/>
      </c>
      <c r="D48" s="13" t="n"/>
      <c r="E48" s="13" t="n"/>
      <c r="F48" s="13" t="n"/>
      <c r="G48" s="13" t="n"/>
      <c r="H48" s="13" t="n"/>
      <c r="I48" s="13" t="n"/>
      <c r="J48" s="11" t="n"/>
      <c r="K48" s="31" t="inlineStr"/>
    </row>
    <row r="49" ht="20" customHeight="1">
      <c r="A49" s="30" t="inlineStr">
        <is>
          <t>I have bought from you before</t>
        </is>
      </c>
      <c r="B49" s="45" t="n"/>
      <c r="C49" s="46">
        <f>IF(N(INDEX(B:B,51))=0,"",B49/INDEX(B:B,51))</f>
        <v/>
      </c>
      <c r="D49" s="13" t="n"/>
      <c r="E49" s="13" t="n"/>
      <c r="F49" s="13" t="n"/>
      <c r="G49" s="13" t="n"/>
      <c r="H49" s="13" t="n"/>
      <c r="I49" s="13" t="n"/>
      <c r="J49" s="11" t="n"/>
      <c r="K49" s="31" t="inlineStr"/>
    </row>
    <row r="50" ht="20" customHeight="1">
      <c r="A50" s="30" t="inlineStr">
        <is>
          <t>Somewhere else, write it in the note</t>
        </is>
      </c>
      <c r="B50" s="45" t="n"/>
      <c r="C50" s="46">
        <f>IF(N(INDEX(B:B,51))=0,"",B50/INDEX(B:B,51))</f>
        <v/>
      </c>
      <c r="D50" s="13" t="n"/>
      <c r="E50" s="13" t="n"/>
      <c r="F50" s="13" t="n"/>
      <c r="G50" s="13" t="n"/>
      <c r="H50" s="13" t="n"/>
      <c r="I50" s="13" t="n"/>
      <c r="J50" s="11" t="n"/>
      <c r="K50" s="31" t="inlineStr"/>
    </row>
    <row r="51" ht="22" customHeight="1">
      <c r="A51" s="23" t="inlineStr">
        <is>
          <t>EVERYONE WHO ANSWERED</t>
        </is>
      </c>
      <c r="B51" s="38">
        <f>SUM(B38:B50)</f>
        <v/>
      </c>
      <c r="C51" s="42" t="n"/>
      <c r="D51" s="42" t="n"/>
      <c r="E51" s="42" t="n"/>
      <c r="F51" s="42" t="n"/>
      <c r="G51" s="42" t="n"/>
      <c r="H51" s="42" t="n"/>
      <c r="I51" s="42" t="n"/>
      <c r="J51" s="42" t="n"/>
      <c r="K51" s="42" t="n"/>
    </row>
    <row r="53" ht="29" customHeight="1">
      <c r="A53" s="7" t="inlineStr">
        <is>
          <t>Note: ask it in the customer's own words and write down what they say, not what you assume. If a customer says a friend sent them, ask which friend, and thank that friend. Word of mouth is a channel: it has a cost, it responds to being fed, and it belongs in the referral incentives line on the budget sheet.</t>
        </is>
      </c>
    </row>
    <row r="54" ht="29" customHeight="1">
      <c r="A54" s="7" t="inlineStr">
        <is>
          <t>Note: the answers will not add up neatly, because a customer who saw your vehicle, then looked you up on Facebook, then asked a neighbour will remember only the last step. That is fine. You are looking for the channel that keeps coming up, not a court quality audit trail.</t>
        </is>
      </c>
    </row>
  </sheetData>
  <mergeCells count="28">
    <mergeCell ref="C42:J42"/>
    <mergeCell ref="A36:K36"/>
    <mergeCell ref="C45:J45"/>
    <mergeCell ref="A1:K1"/>
    <mergeCell ref="A54:K54"/>
    <mergeCell ref="C47:J47"/>
    <mergeCell ref="C50:J50"/>
    <mergeCell ref="C44:J44"/>
    <mergeCell ref="C41:J41"/>
    <mergeCell ref="G6:K6"/>
    <mergeCell ref="C40:J40"/>
    <mergeCell ref="C43:J43"/>
    <mergeCell ref="C46:J46"/>
    <mergeCell ref="A2:K2"/>
    <mergeCell ref="A33:K33"/>
    <mergeCell ref="G5:K5"/>
    <mergeCell ref="A32:K32"/>
    <mergeCell ref="C39:J39"/>
    <mergeCell ref="G4:K4"/>
    <mergeCell ref="A8:K8"/>
    <mergeCell ref="C48:J48"/>
    <mergeCell ref="A53:K53"/>
    <mergeCell ref="A35:K35"/>
    <mergeCell ref="C38:J38"/>
    <mergeCell ref="A10:K10"/>
    <mergeCell ref="C37:J37"/>
    <mergeCell ref="A9:K9"/>
    <mergeCell ref="C49:J49"/>
  </mergeCells>
  <conditionalFormatting sqref="I13:I29">
    <cfRule type="cellIs" priority="1" operator="lessThan" dxfId="0">
      <formula>1</formula>
    </cfRule>
    <cfRule type="cellIs" priority="2" operator="greaterThanOrEqual" dxfId="1">
      <formula>3</formula>
    </cfRule>
  </conditionalFormatting>
  <conditionalFormatting sqref="J13:J29">
    <cfRule type="cellIs" priority="3" operator="lessThan" dxfId="0">
      <formula>0</formula>
    </cfRule>
  </conditionalFormatting>
  <conditionalFormatting sqref="A13:A29">
    <cfRule type="expression" priority="4" dxfId="0">
      <formula>AND($B13&lt;&gt;"",$B13&gt;0,$I13&lt;1)</formula>
    </cfRule>
  </conditionalFormatting>
  <conditionalFormatting sqref="C38:C50">
    <cfRule type="dataBar" priority="5">
      <dataBar showValue="1">
        <cfvo type="num" val="0"/>
        <cfvo type="num" val="0.6"/>
        <color rgb="0021759B"/>
      </dataBar>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G63"/>
  <sheetViews>
    <sheetView showGridLines="0" workbookViewId="0">
      <pane ySplit="8" topLeftCell="A9" activePane="bottomLeft" state="frozen"/>
      <selection pane="bottomLeft" activeCell="A1" sqref="A1"/>
    </sheetView>
  </sheetViews>
  <sheetFormatPr baseColWidth="8" defaultRowHeight="15"/>
  <cols>
    <col width="46" customWidth="1" min="1" max="1"/>
    <col width="18" customWidth="1" min="2" max="2"/>
    <col width="16" customWidth="1" min="3" max="3"/>
    <col width="16" customWidth="1" min="4" max="4"/>
    <col width="16" customWidth="1" min="5" max="5"/>
    <col width="16" customWidth="1" min="6" max="6"/>
    <col width="26" customWidth="1" min="7" max="7"/>
  </cols>
  <sheetData>
    <row r="1" ht="26" customHeight="1">
      <c r="A1" s="1" t="inlineStr">
        <is>
          <t>MARKETING DASHBOARD</t>
        </is>
      </c>
    </row>
    <row r="2" ht="14" customHeight="1">
      <c r="A2" s="2" t="inlineStr">
        <is>
          <t>Nothing on this sheet is typed except your gross profit margin. Everything else follows from the other two sheets</t>
        </is>
      </c>
    </row>
    <row r="3" ht="4" customHeight="1">
      <c r="A3" s="3" t="n"/>
      <c r="B3" s="3" t="n"/>
      <c r="C3" s="3" t="n"/>
      <c r="D3" s="3" t="n"/>
      <c r="E3" s="3" t="n"/>
      <c r="F3" s="3" t="n"/>
      <c r="G3" s="3" t="n"/>
    </row>
    <row r="4" ht="15" customHeight="1">
      <c r="A4" s="4" t="inlineStr">
        <is>
          <t>[YOUR COMPANY NAME]</t>
        </is>
      </c>
      <c r="D4" s="5" t="inlineStr">
        <is>
          <t>[ Insert your logo in the space above ]</t>
        </is>
      </c>
    </row>
    <row r="5" ht="15" customHeight="1">
      <c r="A5" s="6" t="inlineStr">
        <is>
          <t>Reg No: [XXXX/XXXXXX/XX]</t>
        </is>
      </c>
      <c r="D5" s="5" t="inlineStr">
        <is>
          <t>VAT No: [4XXXXXXXXX] (if VAT registered)</t>
        </is>
      </c>
    </row>
    <row r="6" ht="15" customHeight="1">
      <c r="A6" s="6" t="inlineStr">
        <is>
          <t>[email@yourbusiness.co.za]</t>
        </is>
      </c>
      <c r="D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43" t="inlineStr">
        <is>
          <t>PLANNED AGAINST ACTUAL</t>
        </is>
      </c>
      <c r="B10" s="44" t="n"/>
      <c r="C10" s="44" t="n"/>
      <c r="D10" s="44" t="n"/>
      <c r="E10" s="44" t="n"/>
      <c r="F10" s="44" t="n"/>
      <c r="G10" s="44" t="n"/>
    </row>
    <row r="11" ht="26" customHeight="1">
      <c r="A11" s="9" t="inlineStr">
        <is>
          <t>Total planned for the year</t>
        </is>
      </c>
      <c r="B11" s="47">
        <f>Budget!N33</f>
        <v/>
      </c>
      <c r="C11" s="48" t="inlineStr">
        <is>
          <t>Everything in the twelve month columns on the budget sheet.</t>
        </is>
      </c>
    </row>
    <row r="12" ht="26" customHeight="1">
      <c r="A12" s="9" t="inlineStr">
        <is>
          <t>Total actually spent</t>
        </is>
      </c>
      <c r="B12" s="49">
        <f>Budget!O33</f>
        <v/>
      </c>
      <c r="C12" s="48" t="inlineStr">
        <is>
          <t>What really left the bank account.</t>
        </is>
      </c>
    </row>
    <row r="13" ht="26" customHeight="1">
      <c r="A13" s="9" t="inlineStr">
        <is>
          <t>Variance</t>
        </is>
      </c>
      <c r="B13" s="50">
        <f>IF(N(Budget!O33)=0,"",Budget!N33-Budget!O33)</f>
        <v/>
      </c>
      <c r="C13" s="48" t="inlineStr">
        <is>
          <t>Planned less actual. A positive number means you spent less than you planned.</t>
        </is>
      </c>
    </row>
    <row r="14" ht="26" customHeight="1">
      <c r="A14" s="9" t="inlineStr">
        <is>
          <t>Share of the budget you have used</t>
        </is>
      </c>
      <c r="B14" s="51">
        <f>IF(N(Budget!N33)=0,"",Budget!O33/Budget!N33)</f>
        <v/>
      </c>
      <c r="C14" s="48" t="inlineStr">
        <is>
          <t>Compare this against how far you are through the year. Half the budget gone in March is a decision you should be making on purpose.</t>
        </is>
      </c>
    </row>
    <row r="16" ht="22" customHeight="1">
      <c r="A16" s="43" t="inlineStr">
        <is>
          <t>WHAT THE MONEY BROUGHT BACK</t>
        </is>
      </c>
      <c r="B16" s="44" t="n"/>
      <c r="C16" s="44" t="n"/>
      <c r="D16" s="44" t="n"/>
      <c r="E16" s="44" t="n"/>
      <c r="F16" s="44" t="n"/>
      <c r="G16" s="44" t="n"/>
    </row>
    <row r="17" ht="26" customHeight="1">
      <c r="A17" s="9" t="inlineStr">
        <is>
          <t>Your gross profit margin on a sale</t>
        </is>
      </c>
      <c r="B17" s="52" t="n">
        <v>0.4</v>
      </c>
      <c r="C17" s="48" t="inlineStr">
        <is>
          <t>Out of every R100 you sell, what is left after the direct cost of the goods or the labour. Type it with a percent sign. If you do not know it, template B7 works it out from your profit and loss.</t>
        </is>
      </c>
    </row>
    <row r="18" ht="28" customHeight="1">
      <c r="A18" s="9" t="inlineStr">
        <is>
          <t>Enquiries recorded</t>
        </is>
      </c>
      <c r="B18" s="53">
        <f>'Results by channel'!C30</f>
        <v/>
      </c>
      <c r="C18" s="48" t="inlineStr">
        <is>
          <t>Every channel added together.</t>
        </is>
      </c>
    </row>
    <row r="19" ht="28" customHeight="1">
      <c r="A19" s="9" t="inlineStr">
        <is>
          <t>Customers won</t>
        </is>
      </c>
      <c r="B19" s="54">
        <f>'Results by channel'!D30</f>
        <v/>
      </c>
      <c r="C19" s="48" t="inlineStr">
        <is>
          <t>The ones who actually paid you.</t>
        </is>
      </c>
    </row>
    <row r="20" ht="28" customHeight="1">
      <c r="A20" s="9" t="inlineStr">
        <is>
          <t>Revenue attributed to marketing</t>
        </is>
      </c>
      <c r="B20" s="50">
        <f>'Results by channel'!E30</f>
        <v/>
      </c>
      <c r="C20" s="48" t="inlineStr">
        <is>
          <t>What those customers spent with you.</t>
        </is>
      </c>
    </row>
    <row r="21" ht="28" customHeight="1">
      <c r="A21" s="9" t="inlineStr">
        <is>
          <t>Cost for every enquiry</t>
        </is>
      </c>
      <c r="B21" s="55">
        <f>IF(N('Results by channel'!C30)=0,"",'Results by channel'!B30/'Results by channel'!C30)</f>
        <v/>
      </c>
      <c r="C21" s="48" t="inlineStr">
        <is>
          <t>Total actual spend divided by total enquiries, across every channel.</t>
        </is>
      </c>
    </row>
    <row r="22" ht="28" customHeight="1">
      <c r="A22" s="9" t="inlineStr">
        <is>
          <t>Cost for every customer won</t>
        </is>
      </c>
      <c r="B22" s="55">
        <f>IF(N('Results by channel'!D30)=0,"",'Results by channel'!B30/'Results by channel'!D30)</f>
        <v/>
      </c>
      <c r="C22" s="48" t="inlineStr">
        <is>
          <t>The number to hold every channel against. If one customer costs you more than one customer is worth, nothing else on this sheet matters.</t>
        </is>
      </c>
    </row>
    <row r="23" ht="28" customHeight="1">
      <c r="A23" s="9" t="inlineStr">
        <is>
          <t>Revenue for every R1 spent</t>
        </is>
      </c>
      <c r="B23" s="56">
        <f>IF(N('Results by channel'!B30)=0,"",'Results by channel'!E30/'Results by channel'!B30)</f>
        <v/>
      </c>
      <c r="C23" s="48" t="inlineStr">
        <is>
          <t>Revenue, not profit. The next line takes your margin off it.</t>
        </is>
      </c>
    </row>
    <row r="24" ht="28" customHeight="1">
      <c r="A24" s="9" t="inlineStr">
        <is>
          <t>Gross profit on that revenue</t>
        </is>
      </c>
      <c r="B24" s="50">
        <f>'Results by channel'!E30*B17</f>
        <v/>
      </c>
      <c r="C24" s="48" t="inlineStr">
        <is>
          <t>Revenue attributed times your gross profit margin. This is the money the marketing actually put in your pocket, before the marketing cost.</t>
        </is>
      </c>
    </row>
    <row r="25" ht="28" customHeight="1">
      <c r="A25" s="9" t="inlineStr">
        <is>
          <t>What the marketing made, after what it cost</t>
        </is>
      </c>
      <c r="B25" s="50">
        <f>IF(N('Results by channel'!B30)=0,"",'Results by channel'!E30*B17-'Results by channel'!B30)</f>
        <v/>
      </c>
      <c r="C25" s="48" t="inlineStr">
        <is>
          <t>Gross profit less the actual marketing spend. If this is negative, the marketing cost you more than it brought in, whatever the revenue line says.</t>
        </is>
      </c>
    </row>
    <row r="26" ht="28" customHeight="1">
      <c r="A26" s="9" t="inlineStr">
        <is>
          <t>Revenue for every R1 needed just to break even</t>
        </is>
      </c>
      <c r="B26" s="57">
        <f>IF(N(B17)=0,"",1/B17)</f>
        <v/>
      </c>
      <c r="C26" s="48" t="inlineStr">
        <is>
          <t>One divided by your margin. At a 40% margin you need R2.50 of revenue for every rand of marketing before you are square.</t>
        </is>
      </c>
    </row>
    <row r="28" ht="22" customHeight="1">
      <c r="A28" s="43" t="inlineStr">
        <is>
          <t>BEST AND WORST CHANNEL</t>
        </is>
      </c>
      <c r="B28" s="44" t="n"/>
      <c r="C28" s="44" t="n"/>
      <c r="D28" s="44" t="n"/>
      <c r="E28" s="44" t="n"/>
      <c r="F28" s="44" t="n"/>
      <c r="G28" s="44" t="n"/>
    </row>
    <row r="29" ht="29" customHeight="1">
      <c r="A29" s="7" t="inlineStr">
        <is>
          <t>Note: a channel only appears here once it has both a spend and a customer against it. Cost per customer is the fairest single comparison, because a cheap enquiry that never buys anything is not cheap.</t>
        </is>
      </c>
    </row>
    <row r="30" ht="22" customHeight="1">
      <c r="A30" s="9" t="inlineStr">
        <is>
          <t>Cheapest customer, which channel</t>
        </is>
      </c>
      <c r="B30" s="58">
        <f>IFERROR(INDEX('Results by channel'!A13:A29,MATCH(MIN('Results by channel'!G13:G29),'Results by channel'!G13:G29,0)),"")</f>
        <v/>
      </c>
      <c r="C30" s="59" t="n"/>
      <c r="D30" s="59" t="n"/>
      <c r="E30" s="31" t="inlineStr"/>
    </row>
    <row r="31" ht="22" customHeight="1">
      <c r="A31" s="9" t="inlineStr">
        <is>
          <t>Cheapest customer, what one costs there</t>
        </is>
      </c>
      <c r="B31" s="60">
        <f>IF(COUNT('Results by channel'!G13:G29)=0,"",MIN('Results by channel'!G13:G29))</f>
        <v/>
      </c>
      <c r="C31" s="31" t="inlineStr"/>
    </row>
    <row r="32" ht="22" customHeight="1">
      <c r="A32" s="9" t="inlineStr">
        <is>
          <t>Dearest customer, which channel</t>
        </is>
      </c>
      <c r="B32" s="61">
        <f>IFERROR(INDEX('Results by channel'!A13:A29,MATCH(MAX('Results by channel'!G13:G29),'Results by channel'!G13:G29,0)),"")</f>
        <v/>
      </c>
      <c r="C32" s="59" t="n"/>
      <c r="D32" s="59" t="n"/>
      <c r="E32" s="31" t="inlineStr"/>
    </row>
    <row r="33" ht="22" customHeight="1">
      <c r="A33" s="9" t="inlineStr">
        <is>
          <t>Dearest customer, what one costs there</t>
        </is>
      </c>
      <c r="B33" s="62">
        <f>IF(COUNT('Results by channel'!G13:G29)=0,"",MAX('Results by channel'!G13:G29))</f>
        <v/>
      </c>
      <c r="C33" s="31" t="inlineStr"/>
    </row>
    <row r="34" ht="22" customHeight="1">
      <c r="A34" s="9" t="inlineStr">
        <is>
          <t>Best return on spend, which channel</t>
        </is>
      </c>
      <c r="B34" s="58">
        <f>IFERROR(INDEX('Results by channel'!A13:A29,MATCH(MAX('Results by channel'!I13:I29),'Results by channel'!I13:I29,0)),"")</f>
        <v/>
      </c>
      <c r="C34" s="59" t="n"/>
      <c r="D34" s="59" t="n"/>
      <c r="E34" s="31" t="inlineStr"/>
    </row>
    <row r="35" ht="22" customHeight="1">
      <c r="A35" s="9" t="inlineStr">
        <is>
          <t>Best return on spend, revenue for every R1</t>
        </is>
      </c>
      <c r="B35" s="63">
        <f>IF(COUNT('Results by channel'!I13:I29)=0,"",MAX('Results by channel'!I13:I29))</f>
        <v/>
      </c>
      <c r="C35" s="31" t="inlineStr"/>
    </row>
    <row r="36" ht="22" customHeight="1">
      <c r="A36" s="9" t="inlineStr">
        <is>
          <t>Worst return on spend, which channel</t>
        </is>
      </c>
      <c r="B36" s="61">
        <f>IFERROR(INDEX('Results by channel'!A13:A29,MATCH(MIN('Results by channel'!I13:I29),'Results by channel'!I13:I29,0)),"")</f>
        <v/>
      </c>
      <c r="C36" s="59" t="n"/>
      <c r="D36" s="59" t="n"/>
      <c r="E36" s="31" t="inlineStr"/>
    </row>
    <row r="37" ht="22" customHeight="1">
      <c r="A37" s="9" t="inlineStr">
        <is>
          <t>Worst return on spend, revenue for every R1</t>
        </is>
      </c>
      <c r="B37" s="64">
        <f>IF(COUNT('Results by channel'!I13:I29)=0,"",MIN('Results by channel'!I13:I29))</f>
        <v/>
      </c>
      <c r="C37" s="31" t="inlineStr"/>
    </row>
    <row r="39" ht="29" customHeight="1">
      <c r="A39" s="7" t="inlineStr">
        <is>
          <t>Note: before you move all the money to the cheapest channel, check how many customers it actually produced. The cheapest customer out of a sample of two is luck, not a strategy. And some channels do not scale: there are only so many market days in Mthatha.</t>
        </is>
      </c>
    </row>
    <row r="41" ht="22" customHeight="1">
      <c r="A41" s="43" t="inlineStr">
        <is>
          <t>WHERE THE BUDGET IS GOING</t>
        </is>
      </c>
      <c r="B41" s="44" t="n"/>
      <c r="C41" s="44" t="n"/>
      <c r="D41" s="44" t="n"/>
      <c r="E41" s="44" t="n"/>
      <c r="F41" s="44" t="n"/>
      <c r="G41" s="44" t="n"/>
    </row>
    <row r="42" ht="34" customHeight="1">
      <c r="A42" s="14" t="inlineStr">
        <is>
          <t>CHANNEL</t>
        </is>
      </c>
      <c r="B42" s="14" t="inlineStr">
        <is>
          <t>PLANNED FOR THE YEAR</t>
        </is>
      </c>
      <c r="C42" s="14" t="inlineStr">
        <is>
          <t>ACTUALLY SPENT</t>
        </is>
      </c>
      <c r="D42" s="14" t="inlineStr">
        <is>
          <t>SHARE OF THE BUDGET</t>
        </is>
      </c>
      <c r="E42" s="14" t="inlineStr">
        <is>
          <t>CUSTOMERS WON</t>
        </is>
      </c>
      <c r="F42" s="14" t="inlineStr">
        <is>
          <t>COST PER CUSTOMER</t>
        </is>
      </c>
      <c r="G42" s="14" t="n"/>
    </row>
    <row r="43" ht="19" customHeight="1">
      <c r="A43" s="37">
        <f>IF(Budget!A16="","",Budget!A16)</f>
        <v/>
      </c>
      <c r="B43" s="19">
        <f>IF(N(Budget!N16)=0,"",Budget!N16)</f>
        <v/>
      </c>
      <c r="C43" s="19">
        <f>IF(Budget!O16="","",Budget!O16)</f>
        <v/>
      </c>
      <c r="D43" s="21">
        <f>IF(OR(Budget!N16="",N(Budget!N33)=0),"",Budget!N16/Budget!N33)</f>
        <v/>
      </c>
      <c r="E43" s="65">
        <f>IF(N('Results by channel'!D13)=0,"",'Results by channel'!D13)</f>
        <v/>
      </c>
      <c r="F43" s="34">
        <f>IF('Results by channel'!G13="","",'Results by channel'!G13)</f>
        <v/>
      </c>
      <c r="G43" s="31" t="inlineStr"/>
    </row>
    <row r="44" ht="19" customHeight="1">
      <c r="A44" s="37">
        <f>IF(Budget!A17="","",Budget!A17)</f>
        <v/>
      </c>
      <c r="B44" s="19">
        <f>IF(N(Budget!N17)=0,"",Budget!N17)</f>
        <v/>
      </c>
      <c r="C44" s="19">
        <f>IF(Budget!O17="","",Budget!O17)</f>
        <v/>
      </c>
      <c r="D44" s="21">
        <f>IF(OR(Budget!N17="",N(Budget!N33)=0),"",Budget!N17/Budget!N33)</f>
        <v/>
      </c>
      <c r="E44" s="65">
        <f>IF(N('Results by channel'!D14)=0,"",'Results by channel'!D14)</f>
        <v/>
      </c>
      <c r="F44" s="34">
        <f>IF('Results by channel'!G14="","",'Results by channel'!G14)</f>
        <v/>
      </c>
      <c r="G44" s="31" t="inlineStr"/>
    </row>
    <row r="45" ht="19" customHeight="1">
      <c r="A45" s="37">
        <f>IF(Budget!A18="","",Budget!A18)</f>
        <v/>
      </c>
      <c r="B45" s="19">
        <f>IF(N(Budget!N18)=0,"",Budget!N18)</f>
        <v/>
      </c>
      <c r="C45" s="19">
        <f>IF(Budget!O18="","",Budget!O18)</f>
        <v/>
      </c>
      <c r="D45" s="21">
        <f>IF(OR(Budget!N18="",N(Budget!N33)=0),"",Budget!N18/Budget!N33)</f>
        <v/>
      </c>
      <c r="E45" s="65">
        <f>IF(N('Results by channel'!D15)=0,"",'Results by channel'!D15)</f>
        <v/>
      </c>
      <c r="F45" s="34">
        <f>IF('Results by channel'!G15="","",'Results by channel'!G15)</f>
        <v/>
      </c>
      <c r="G45" s="31" t="inlineStr"/>
    </row>
    <row r="46" ht="19" customHeight="1">
      <c r="A46" s="37">
        <f>IF(Budget!A19="","",Budget!A19)</f>
        <v/>
      </c>
      <c r="B46" s="19">
        <f>IF(N(Budget!N19)=0,"",Budget!N19)</f>
        <v/>
      </c>
      <c r="C46" s="19">
        <f>IF(Budget!O19="","",Budget!O19)</f>
        <v/>
      </c>
      <c r="D46" s="21">
        <f>IF(OR(Budget!N19="",N(Budget!N33)=0),"",Budget!N19/Budget!N33)</f>
        <v/>
      </c>
      <c r="E46" s="65">
        <f>IF(N('Results by channel'!D16)=0,"",'Results by channel'!D16)</f>
        <v/>
      </c>
      <c r="F46" s="34">
        <f>IF('Results by channel'!G16="","",'Results by channel'!G16)</f>
        <v/>
      </c>
      <c r="G46" s="31" t="inlineStr"/>
    </row>
    <row r="47" ht="19" customHeight="1">
      <c r="A47" s="37">
        <f>IF(Budget!A20="","",Budget!A20)</f>
        <v/>
      </c>
      <c r="B47" s="19">
        <f>IF(N(Budget!N20)=0,"",Budget!N20)</f>
        <v/>
      </c>
      <c r="C47" s="19">
        <f>IF(Budget!O20="","",Budget!O20)</f>
        <v/>
      </c>
      <c r="D47" s="21">
        <f>IF(OR(Budget!N20="",N(Budget!N33)=0),"",Budget!N20/Budget!N33)</f>
        <v/>
      </c>
      <c r="E47" s="65">
        <f>IF(N('Results by channel'!D17)=0,"",'Results by channel'!D17)</f>
        <v/>
      </c>
      <c r="F47" s="34">
        <f>IF('Results by channel'!G17="","",'Results by channel'!G17)</f>
        <v/>
      </c>
      <c r="G47" s="31" t="inlineStr"/>
    </row>
    <row r="48" ht="19" customHeight="1">
      <c r="A48" s="37">
        <f>IF(Budget!A21="","",Budget!A21)</f>
        <v/>
      </c>
      <c r="B48" s="19">
        <f>IF(N(Budget!N21)=0,"",Budget!N21)</f>
        <v/>
      </c>
      <c r="C48" s="19">
        <f>IF(Budget!O21="","",Budget!O21)</f>
        <v/>
      </c>
      <c r="D48" s="21">
        <f>IF(OR(Budget!N21="",N(Budget!N33)=0),"",Budget!N21/Budget!N33)</f>
        <v/>
      </c>
      <c r="E48" s="65">
        <f>IF(N('Results by channel'!D18)=0,"",'Results by channel'!D18)</f>
        <v/>
      </c>
      <c r="F48" s="34">
        <f>IF('Results by channel'!G18="","",'Results by channel'!G18)</f>
        <v/>
      </c>
      <c r="G48" s="31" t="inlineStr"/>
    </row>
    <row r="49" ht="19" customHeight="1">
      <c r="A49" s="37">
        <f>IF(Budget!A22="","",Budget!A22)</f>
        <v/>
      </c>
      <c r="B49" s="19">
        <f>IF(N(Budget!N22)=0,"",Budget!N22)</f>
        <v/>
      </c>
      <c r="C49" s="19">
        <f>IF(Budget!O22="","",Budget!O22)</f>
        <v/>
      </c>
      <c r="D49" s="21">
        <f>IF(OR(Budget!N22="",N(Budget!N33)=0),"",Budget!N22/Budget!N33)</f>
        <v/>
      </c>
      <c r="E49" s="65">
        <f>IF(N('Results by channel'!D19)=0,"",'Results by channel'!D19)</f>
        <v/>
      </c>
      <c r="F49" s="34">
        <f>IF('Results by channel'!G19="","",'Results by channel'!G19)</f>
        <v/>
      </c>
      <c r="G49" s="31" t="inlineStr"/>
    </row>
    <row r="50" ht="19" customHeight="1">
      <c r="A50" s="37">
        <f>IF(Budget!A23="","",Budget!A23)</f>
        <v/>
      </c>
      <c r="B50" s="19">
        <f>IF(N(Budget!N23)=0,"",Budget!N23)</f>
        <v/>
      </c>
      <c r="C50" s="19">
        <f>IF(Budget!O23="","",Budget!O23)</f>
        <v/>
      </c>
      <c r="D50" s="21">
        <f>IF(OR(Budget!N23="",N(Budget!N33)=0),"",Budget!N23/Budget!N33)</f>
        <v/>
      </c>
      <c r="E50" s="65">
        <f>IF(N('Results by channel'!D20)=0,"",'Results by channel'!D20)</f>
        <v/>
      </c>
      <c r="F50" s="34">
        <f>IF('Results by channel'!G20="","",'Results by channel'!G20)</f>
        <v/>
      </c>
      <c r="G50" s="31" t="inlineStr"/>
    </row>
    <row r="51" ht="19" customHeight="1">
      <c r="A51" s="37">
        <f>IF(Budget!A24="","",Budget!A24)</f>
        <v/>
      </c>
      <c r="B51" s="19">
        <f>IF(N(Budget!N24)=0,"",Budget!N24)</f>
        <v/>
      </c>
      <c r="C51" s="19">
        <f>IF(Budget!O24="","",Budget!O24)</f>
        <v/>
      </c>
      <c r="D51" s="21">
        <f>IF(OR(Budget!N24="",N(Budget!N33)=0),"",Budget!N24/Budget!N33)</f>
        <v/>
      </c>
      <c r="E51" s="65">
        <f>IF(N('Results by channel'!D21)=0,"",'Results by channel'!D21)</f>
        <v/>
      </c>
      <c r="F51" s="34">
        <f>IF('Results by channel'!G21="","",'Results by channel'!G21)</f>
        <v/>
      </c>
      <c r="G51" s="31" t="inlineStr"/>
    </row>
    <row r="52" ht="19" customHeight="1">
      <c r="A52" s="37">
        <f>IF(Budget!A25="","",Budget!A25)</f>
        <v/>
      </c>
      <c r="B52" s="19">
        <f>IF(N(Budget!N25)=0,"",Budget!N25)</f>
        <v/>
      </c>
      <c r="C52" s="19">
        <f>IF(Budget!O25="","",Budget!O25)</f>
        <v/>
      </c>
      <c r="D52" s="21">
        <f>IF(OR(Budget!N25="",N(Budget!N33)=0),"",Budget!N25/Budget!N33)</f>
        <v/>
      </c>
      <c r="E52" s="65">
        <f>IF(N('Results by channel'!D22)=0,"",'Results by channel'!D22)</f>
        <v/>
      </c>
      <c r="F52" s="34">
        <f>IF('Results by channel'!G22="","",'Results by channel'!G22)</f>
        <v/>
      </c>
      <c r="G52" s="31" t="inlineStr"/>
    </row>
    <row r="53" ht="19" customHeight="1">
      <c r="A53" s="37">
        <f>IF(Budget!A26="","",Budget!A26)</f>
        <v/>
      </c>
      <c r="B53" s="19">
        <f>IF(N(Budget!N26)=0,"",Budget!N26)</f>
        <v/>
      </c>
      <c r="C53" s="19">
        <f>IF(Budget!O26="","",Budget!O26)</f>
        <v/>
      </c>
      <c r="D53" s="21">
        <f>IF(OR(Budget!N26="",N(Budget!N33)=0),"",Budget!N26/Budget!N33)</f>
        <v/>
      </c>
      <c r="E53" s="65">
        <f>IF(N('Results by channel'!D23)=0,"",'Results by channel'!D23)</f>
        <v/>
      </c>
      <c r="F53" s="34">
        <f>IF('Results by channel'!G23="","",'Results by channel'!G23)</f>
        <v/>
      </c>
      <c r="G53" s="31" t="inlineStr"/>
    </row>
    <row r="54" ht="19" customHeight="1">
      <c r="A54" s="37">
        <f>IF(Budget!A27="","",Budget!A27)</f>
        <v/>
      </c>
      <c r="B54" s="19">
        <f>IF(N(Budget!N27)=0,"",Budget!N27)</f>
        <v/>
      </c>
      <c r="C54" s="19">
        <f>IF(Budget!O27="","",Budget!O27)</f>
        <v/>
      </c>
      <c r="D54" s="21">
        <f>IF(OR(Budget!N27="",N(Budget!N33)=0),"",Budget!N27/Budget!N33)</f>
        <v/>
      </c>
      <c r="E54" s="65">
        <f>IF(N('Results by channel'!D24)=0,"",'Results by channel'!D24)</f>
        <v/>
      </c>
      <c r="F54" s="34">
        <f>IF('Results by channel'!G24="","",'Results by channel'!G24)</f>
        <v/>
      </c>
      <c r="G54" s="31" t="inlineStr"/>
    </row>
    <row r="55" ht="19" customHeight="1">
      <c r="A55" s="37">
        <f>IF(Budget!A28="","",Budget!A28)</f>
        <v/>
      </c>
      <c r="B55" s="19">
        <f>IF(N(Budget!N28)=0,"",Budget!N28)</f>
        <v/>
      </c>
      <c r="C55" s="19">
        <f>IF(Budget!O28="","",Budget!O28)</f>
        <v/>
      </c>
      <c r="D55" s="21">
        <f>IF(OR(Budget!N28="",N(Budget!N33)=0),"",Budget!N28/Budget!N33)</f>
        <v/>
      </c>
      <c r="E55" s="65">
        <f>IF(N('Results by channel'!D25)=0,"",'Results by channel'!D25)</f>
        <v/>
      </c>
      <c r="F55" s="34">
        <f>IF('Results by channel'!G25="","",'Results by channel'!G25)</f>
        <v/>
      </c>
      <c r="G55" s="31" t="inlineStr"/>
    </row>
    <row r="56" ht="19" customHeight="1">
      <c r="A56" s="37">
        <f>IF(Budget!A29="","",Budget!A29)</f>
        <v/>
      </c>
      <c r="B56" s="19">
        <f>IF(N(Budget!N29)=0,"",Budget!N29)</f>
        <v/>
      </c>
      <c r="C56" s="19">
        <f>IF(Budget!O29="","",Budget!O29)</f>
        <v/>
      </c>
      <c r="D56" s="21">
        <f>IF(OR(Budget!N29="",N(Budget!N33)=0),"",Budget!N29/Budget!N33)</f>
        <v/>
      </c>
      <c r="E56" s="65">
        <f>IF(N('Results by channel'!D26)=0,"",'Results by channel'!D26)</f>
        <v/>
      </c>
      <c r="F56" s="34">
        <f>IF('Results by channel'!G26="","",'Results by channel'!G26)</f>
        <v/>
      </c>
      <c r="G56" s="31" t="inlineStr"/>
    </row>
    <row r="57" ht="19" customHeight="1">
      <c r="A57" s="37">
        <f>IF(Budget!A30="","",Budget!A30)</f>
        <v/>
      </c>
      <c r="B57" s="19">
        <f>IF(N(Budget!N30)=0,"",Budget!N30)</f>
        <v/>
      </c>
      <c r="C57" s="19">
        <f>IF(Budget!O30="","",Budget!O30)</f>
        <v/>
      </c>
      <c r="D57" s="21">
        <f>IF(OR(Budget!N30="",N(Budget!N33)=0),"",Budget!N30/Budget!N33)</f>
        <v/>
      </c>
      <c r="E57" s="65">
        <f>IF(N('Results by channel'!D27)=0,"",'Results by channel'!D27)</f>
        <v/>
      </c>
      <c r="F57" s="34">
        <f>IF('Results by channel'!G27="","",'Results by channel'!G27)</f>
        <v/>
      </c>
      <c r="G57" s="31" t="inlineStr"/>
    </row>
    <row r="58" ht="19" customHeight="1">
      <c r="A58" s="37">
        <f>IF(Budget!A31="","",Budget!A31)</f>
        <v/>
      </c>
      <c r="B58" s="19">
        <f>IF(N(Budget!N31)=0,"",Budget!N31)</f>
        <v/>
      </c>
      <c r="C58" s="19">
        <f>IF(Budget!O31="","",Budget!O31)</f>
        <v/>
      </c>
      <c r="D58" s="21">
        <f>IF(OR(Budget!N31="",N(Budget!N33)=0),"",Budget!N31/Budget!N33)</f>
        <v/>
      </c>
      <c r="E58" s="65">
        <f>IF(N('Results by channel'!D28)=0,"",'Results by channel'!D28)</f>
        <v/>
      </c>
      <c r="F58" s="34">
        <f>IF('Results by channel'!G28="","",'Results by channel'!G28)</f>
        <v/>
      </c>
      <c r="G58" s="31" t="inlineStr"/>
    </row>
    <row r="59" ht="19" customHeight="1">
      <c r="A59" s="37">
        <f>IF(Budget!A32="","",Budget!A32)</f>
        <v/>
      </c>
      <c r="B59" s="19">
        <f>IF(N(Budget!N32)=0,"",Budget!N32)</f>
        <v/>
      </c>
      <c r="C59" s="19">
        <f>IF(Budget!O32="","",Budget!O32)</f>
        <v/>
      </c>
      <c r="D59" s="21">
        <f>IF(OR(Budget!N32="",N(Budget!N33)=0),"",Budget!N32/Budget!N33)</f>
        <v/>
      </c>
      <c r="E59" s="65">
        <f>IF(N('Results by channel'!D29)=0,"",'Results by channel'!D29)</f>
        <v/>
      </c>
      <c r="F59" s="34">
        <f>IF('Results by channel'!G29="","",'Results by channel'!G29)</f>
        <v/>
      </c>
      <c r="G59" s="31" t="inlineStr"/>
    </row>
    <row r="60" ht="22" customHeight="1">
      <c r="A60" s="23" t="inlineStr">
        <is>
          <t>ALL CHANNELS</t>
        </is>
      </c>
      <c r="B60" s="25">
        <f>SUM(B43:B59)</f>
        <v/>
      </c>
      <c r="C60" s="25">
        <f>SUM(C43:C59)</f>
        <v/>
      </c>
      <c r="D60" s="27">
        <f>IF(N(B60)=0,"",B60/B60)</f>
        <v/>
      </c>
      <c r="E60" s="38">
        <f>SUM(E43:E59)</f>
        <v/>
      </c>
      <c r="F60" s="39">
        <f>IF(N(E60)=0,"",C60/E60)</f>
        <v/>
      </c>
      <c r="G60" s="42" t="n"/>
    </row>
    <row r="62" ht="29" customHeight="1">
      <c r="A62" s="7" t="inlineStr">
        <is>
          <t>Note: the bar in the share column is a real bar and it moves with your numbers. A single channel taking more than half the budget is not wrong, but it should be the channel at the top of the best and worst block, not the one you are used to paying for.</t>
        </is>
      </c>
    </row>
    <row r="63" ht="29" customHeight="1">
      <c r="A63" s="7" t="inlineStr">
        <is>
          <t>Note: a cost per customer in red is above your blended cost per customer across all channels. That is the honest internal benchmark, because it already includes your own prices, your own town and your own margins.</t>
        </is>
      </c>
    </row>
  </sheetData>
  <mergeCells count="40">
    <mergeCell ref="A8:G8"/>
    <mergeCell ref="C24:G24"/>
    <mergeCell ref="C33:G33"/>
    <mergeCell ref="A62:G62"/>
    <mergeCell ref="E34:G34"/>
    <mergeCell ref="A29:G29"/>
    <mergeCell ref="C14:G14"/>
    <mergeCell ref="E30:G30"/>
    <mergeCell ref="D5:G5"/>
    <mergeCell ref="A63:G63"/>
    <mergeCell ref="A10:G10"/>
    <mergeCell ref="C26:G26"/>
    <mergeCell ref="A28:G28"/>
    <mergeCell ref="B34:D34"/>
    <mergeCell ref="C35:G35"/>
    <mergeCell ref="C20:G20"/>
    <mergeCell ref="E36:G36"/>
    <mergeCell ref="A39:G39"/>
    <mergeCell ref="C25:G25"/>
    <mergeCell ref="B30:D30"/>
    <mergeCell ref="C31:G31"/>
    <mergeCell ref="C22:G22"/>
    <mergeCell ref="E32:G32"/>
    <mergeCell ref="C21:G21"/>
    <mergeCell ref="B36:D36"/>
    <mergeCell ref="A1:G1"/>
    <mergeCell ref="C12:G12"/>
    <mergeCell ref="D6:G6"/>
    <mergeCell ref="B32:D32"/>
    <mergeCell ref="C11:G11"/>
    <mergeCell ref="A16:G16"/>
    <mergeCell ref="C23:G23"/>
    <mergeCell ref="A41:G41"/>
    <mergeCell ref="C17:G17"/>
    <mergeCell ref="C19:G19"/>
    <mergeCell ref="A2:G2"/>
    <mergeCell ref="C37:G37"/>
    <mergeCell ref="C13:G13"/>
    <mergeCell ref="C18:G18"/>
    <mergeCell ref="D4:G4"/>
  </mergeCells>
  <conditionalFormatting sqref="B13">
    <cfRule type="cellIs" priority="1" operator="lessThan" dxfId="2">
      <formula>0</formula>
    </cfRule>
  </conditionalFormatting>
  <conditionalFormatting sqref="D43:D59">
    <cfRule type="dataBar" priority="2">
      <dataBar showValue="1">
        <cfvo type="num" val="0"/>
        <cfvo type="num" val="0.5"/>
        <color rgb="0021759B"/>
      </dataBar>
    </cfRule>
  </conditionalFormatting>
  <conditionalFormatting sqref="F43:F59">
    <cfRule type="cellIs" priority="3" operator="greaterThan" dxfId="0">
      <formula>$F$60</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F59"/>
  <sheetViews>
    <sheetView showGridLines="0" workbookViewId="0">
      <pane ySplit="8" topLeftCell="A9" activePane="bottomLeft" state="frozen"/>
      <selection pane="bottomLeft" activeCell="A1" sqref="A1"/>
    </sheetView>
  </sheetViews>
  <sheetFormatPr baseColWidth="8" defaultRowHeight="15"/>
  <cols>
    <col width="44" customWidth="1" min="1" max="1"/>
    <col width="20" customWidth="1" min="2" max="2"/>
    <col width="20" customWidth="1" min="3" max="3"/>
    <col width="20" customWidth="1" min="4" max="4"/>
    <col width="28" customWidth="1" min="5" max="5"/>
    <col width="14" customWidth="1" min="6" max="6"/>
  </cols>
  <sheetData>
    <row r="1" ht="26" customHeight="1">
      <c r="A1" s="1" t="inlineStr">
        <is>
          <t>SETTING YOUR MARKETING BUDGET</t>
        </is>
      </c>
    </row>
    <row r="2" ht="14" customHeight="1">
      <c r="A2" s="2" t="inlineStr">
        <is>
          <t>How much to spend, how to know what worked when you cannot track it, and what to do about VAT</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43" t="inlineStr">
        <is>
          <t>MARKETING AS A SHARE OF YOUR REVENUE</t>
        </is>
      </c>
      <c r="B10" s="44" t="n"/>
      <c r="C10" s="44" t="n"/>
      <c r="D10" s="44" t="n"/>
      <c r="E10" s="44" t="n"/>
      <c r="F10" s="44" t="n"/>
    </row>
    <row r="11" ht="29" customHeight="1">
      <c r="A11" s="7" t="inlineStr">
        <is>
          <t>Note: these shares are working rules of thumb used by small businesses, not a rule of law and not a figure anybody publishes for South Africa. What matters far more is that the spend is deliberate, written down, and measured against the customers it brings.</t>
        </is>
      </c>
    </row>
    <row r="12" ht="24" customHeight="1">
      <c r="A12" s="9" t="inlineStr">
        <is>
          <t>Your revenue for the year, excluding VAT</t>
        </is>
      </c>
      <c r="B12" s="66" t="n">
        <v>1200000</v>
      </c>
      <c r="C12" s="48" t="inlineStr">
        <is>
          <t>Last year's turnover, or what you honestly expect this year.</t>
        </is>
      </c>
    </row>
    <row r="13" ht="34" customHeight="1">
      <c r="A13" s="14" t="inlineStr">
        <is>
          <t>WHAT KIND OF BUSINESS YOU ARE</t>
        </is>
      </c>
      <c r="B13" s="14" t="inlineStr">
        <is>
          <t>SHARE OF REVENUE</t>
        </is>
      </c>
      <c r="C13" s="14" t="inlineStr">
        <is>
          <t>THAT IS A YEAR</t>
        </is>
      </c>
      <c r="D13" s="14" t="inlineStr">
        <is>
          <t>THAT IS A MONTH</t>
        </is>
      </c>
      <c r="E13" s="14" t="inlineStr">
        <is>
          <t>WHEN THIS IS THE RIGHT LEVEL</t>
        </is>
      </c>
      <c r="F13" s="11" t="n"/>
    </row>
    <row r="14" ht="34" customHeight="1">
      <c r="A14" s="67" t="inlineStr">
        <is>
          <t>Established, word of mouth already works</t>
        </is>
      </c>
      <c r="B14" s="52" t="n">
        <v>0.02</v>
      </c>
      <c r="C14" s="68">
        <f>IF(N(B12)=0,"",B12*B14)</f>
        <v/>
      </c>
      <c r="D14" s="69">
        <f>IF(N(B12)=0,"",B12*B14/12)</f>
        <v/>
      </c>
      <c r="E14" s="31" t="inlineStr">
        <is>
          <t>You have been going for years, most work comes from repeat customers and referrals, and you are not trying to grow much.</t>
        </is>
      </c>
      <c r="F14" s="11" t="n"/>
    </row>
    <row r="15" ht="34" customHeight="1">
      <c r="A15" s="67" t="inlineStr">
        <is>
          <t>Steady, and you want to stay where you are</t>
        </is>
      </c>
      <c r="B15" s="52" t="n">
        <v>0.05</v>
      </c>
      <c r="C15" s="68">
        <f>IF(N(B12)=0,"",B12*B15)</f>
        <v/>
      </c>
      <c r="D15" s="69">
        <f>IF(N(B12)=0,"",B12*B15/12)</f>
        <v/>
      </c>
      <c r="E15" s="31" t="inlineStr">
        <is>
          <t>The common working level for a small trading or service business that wants to hold its position and replace the customers it loses.</t>
        </is>
      </c>
      <c r="F15" s="11" t="n"/>
    </row>
    <row r="16" ht="34" customHeight="1">
      <c r="A16" s="67" t="inlineStr">
        <is>
          <t>Growing on purpose</t>
        </is>
      </c>
      <c r="B16" s="52" t="n">
        <v>0.08</v>
      </c>
      <c r="C16" s="68">
        <f>IF(N(B12)=0,"",B12*B16)</f>
        <v/>
      </c>
      <c r="D16" s="69">
        <f>IF(N(B12)=0,"",B12*B16/12)</f>
        <v/>
      </c>
      <c r="E16" s="31" t="inlineStr">
        <is>
          <t>You are trying to add customers, open a second site, or move into a new town. Expect to spend ahead of the revenue for a while.</t>
        </is>
      </c>
      <c r="F16" s="11" t="n"/>
    </row>
    <row r="17" ht="34" customHeight="1">
      <c r="A17" s="67" t="inlineStr">
        <is>
          <t>New, and nobody knows you exist</t>
        </is>
      </c>
      <c r="B17" s="52" t="n">
        <v>0.12</v>
      </c>
      <c r="C17" s="68">
        <f>IF(N(B12)=0,"",B12*B17)</f>
        <v/>
      </c>
      <c r="D17" s="69">
        <f>IF(N(B12)=0,"",B12*B17/12)</f>
        <v/>
      </c>
      <c r="E17" s="31" t="inlineStr">
        <is>
          <t>The first year or two. The percentage is high because the revenue base is small, not because the amount is large.</t>
        </is>
      </c>
      <c r="F17" s="11" t="n"/>
    </row>
    <row r="19" ht="26" customHeight="1">
      <c r="A19" s="9" t="inlineStr">
        <is>
          <t>What you have planned on the budget sheet</t>
        </is>
      </c>
      <c r="B19" s="70">
        <f>Budget!N33</f>
        <v/>
      </c>
      <c r="C19" s="71">
        <f>IF(N(B12)=0,"",Budget!N33/B12)</f>
        <v/>
      </c>
      <c r="D19" s="48" t="inlineStr">
        <is>
          <t>Your planned budget as a share of the revenue you typed above. Compare it with the four rows of the table.</t>
        </is>
      </c>
    </row>
    <row r="21" ht="29" customHeight="1">
      <c r="A21" s="7" t="inlineStr">
        <is>
          <t>Note: the percentages assume the money is the only thing you are spending. For most small businesses the real cost is the hours: the evening spent editing a video is as expensive as the boosted post it produces. Template F1 puts a rand value on those hours.</t>
        </is>
      </c>
    </row>
    <row r="23" ht="22" customHeight="1">
      <c r="A23" s="43" t="inlineStr">
        <is>
          <t>WHEN YOU CANNOT ATTRIBUTE REVENUE PRECISELY</t>
        </is>
      </c>
      <c r="B23" s="44" t="n"/>
      <c r="C23" s="44" t="n"/>
      <c r="D23" s="44" t="n"/>
      <c r="E23" s="44" t="n"/>
      <c r="F23" s="44" t="n"/>
    </row>
    <row r="24" ht="40" customHeight="1">
      <c r="A24" s="67" t="inlineStr">
        <is>
          <t>Nobody can attribute it perfectly, including the big companies</t>
        </is>
      </c>
      <c r="B24" s="31" t="inlineStr">
        <is>
          <t>A customer sees your vehicle in traffic, hears your name from a neighbour a month later, searches for you on their phone, and walks in. Every system on earth will give the credit to the last step. Do not spend money trying to solve this.</t>
        </is>
      </c>
      <c r="C24" s="13" t="n"/>
      <c r="D24" s="13" t="n"/>
      <c r="E24" s="13" t="n"/>
      <c r="F24" s="11" t="n"/>
    </row>
    <row r="25" ht="40" customHeight="1">
      <c r="A25" s="67" t="inlineStr">
        <is>
          <t>Ask, and write down the answer</t>
        </is>
      </c>
      <c r="B25" s="31" t="inlineStr">
        <is>
          <t>One question at the till or on the quote: how did you hear about us. Tally it on the results sheet every week. Six weeks of tallies will tell you more than any dashboard you can buy.</t>
        </is>
      </c>
      <c r="C25" s="13" t="n"/>
      <c r="D25" s="13" t="n"/>
      <c r="E25" s="13" t="n"/>
      <c r="F25" s="11" t="n"/>
    </row>
    <row r="26" ht="40" customHeight="1">
      <c r="A26" s="67" t="inlineStr">
        <is>
          <t>Use a different number for each channel where you can</t>
        </is>
      </c>
      <c r="B26" s="31" t="inlineStr">
        <is>
          <t>A separate WhatsApp number on the flyer, a different phone number on the vehicle, a code word for the radio advertisement. When the code word comes up, you know exactly what worked.</t>
        </is>
      </c>
      <c r="C26" s="13" t="n"/>
      <c r="D26" s="13" t="n"/>
      <c r="E26" s="13" t="n"/>
      <c r="F26" s="11" t="n"/>
    </row>
    <row r="27" ht="40" customHeight="1">
      <c r="A27" s="67" t="inlineStr">
        <is>
          <t>Give each channel its own offer</t>
        </is>
      </c>
      <c r="B27" s="31" t="inlineStr">
        <is>
          <t>Ten percent off if you mention the flyer. A free delivery for people who message on WhatsApp. It costs you a little margin and it buys you the truth.</t>
        </is>
      </c>
      <c r="C27" s="13" t="n"/>
      <c r="D27" s="13" t="n"/>
      <c r="E27" s="13" t="n"/>
      <c r="F27" s="11" t="n"/>
    </row>
    <row r="28" ht="40" customHeight="1">
      <c r="A28" s="67" t="inlineStr">
        <is>
          <t>Switch one channel off for a month</t>
        </is>
      </c>
      <c r="B28" s="31" t="inlineStr">
        <is>
          <t>The oldest test there is, and still the best. Stop the radio for a month and see whether the enquiries drop. If nothing changes, you have your answer and you have saved the money.</t>
        </is>
      </c>
      <c r="C28" s="13" t="n"/>
      <c r="D28" s="13" t="n"/>
      <c r="E28" s="13" t="n"/>
      <c r="F28" s="11" t="n"/>
    </row>
    <row r="29" ht="40" customHeight="1">
      <c r="A29" s="67" t="inlineStr">
        <is>
          <t>Split the credit rather than arguing about it</t>
        </is>
      </c>
      <c r="B29" s="31" t="inlineStr">
        <is>
          <t>If a customer says two things brought them in, put half a customer against each. You are looking for a pattern over months, not a precise figure for one sale.</t>
        </is>
      </c>
      <c r="C29" s="13" t="n"/>
      <c r="D29" s="13" t="n"/>
      <c r="E29" s="13" t="n"/>
      <c r="F29" s="11" t="n"/>
    </row>
    <row r="30" ht="40" customHeight="1">
      <c r="A30" s="67" t="inlineStr">
        <is>
          <t>Watch the total, not only the parts</t>
        </is>
      </c>
      <c r="B30" s="31" t="inlineStr">
        <is>
          <t>If total marketing spend went up 30% and total revenue did not move at all, the attribution question is not the problem you have.</t>
        </is>
      </c>
      <c r="C30" s="13" t="n"/>
      <c r="D30" s="13" t="n"/>
      <c r="E30" s="13" t="n"/>
      <c r="F30" s="11" t="n"/>
    </row>
    <row r="32" ht="22" customHeight="1">
      <c r="A32" s="43" t="inlineStr">
        <is>
          <t>THE ASK EVERY CUSTOMER METHOD, IN PRACTICE</t>
        </is>
      </c>
      <c r="B32" s="44" t="n"/>
      <c r="C32" s="44" t="n"/>
      <c r="D32" s="44" t="n"/>
      <c r="E32" s="44" t="n"/>
      <c r="F32" s="44" t="n"/>
    </row>
    <row r="33" ht="40" customHeight="1">
      <c r="A33" s="67" t="inlineStr">
        <is>
          <t>What to say</t>
        </is>
      </c>
      <c r="B33" s="31" t="inlineStr">
        <is>
          <t>"Before I write this up, may I ask how you heard about us?" It is one sentence, it does not feel like a survey, and almost everybody answers it.</t>
        </is>
      </c>
      <c r="C33" s="13" t="n"/>
      <c r="D33" s="13" t="n"/>
      <c r="E33" s="13" t="n"/>
      <c r="F33" s="11" t="n"/>
    </row>
    <row r="34" ht="40" customHeight="1">
      <c r="A34" s="67" t="inlineStr">
        <is>
          <t>When to ask</t>
        </is>
      </c>
      <c r="B34" s="31" t="inlineStr">
        <is>
          <t>At the first contact, not at the end. By the time they collect the job they have forgotten, and by the time you phone them a week later they are annoyed.</t>
        </is>
      </c>
      <c r="C34" s="13" t="n"/>
      <c r="D34" s="13" t="n"/>
      <c r="E34" s="13" t="n"/>
      <c r="F34" s="11" t="n"/>
    </row>
    <row r="35" ht="40" customHeight="1">
      <c r="A35" s="67" t="inlineStr">
        <is>
          <t>Where to write it</t>
        </is>
      </c>
      <c r="B35" s="31" t="inlineStr">
        <is>
          <t>A column on your quote or job card, and then a tally on the results sheet of this workbook. If your staff take the enquiries, the question goes on the same page they already fill in.</t>
        </is>
      </c>
      <c r="C35" s="13" t="n"/>
      <c r="D35" s="13" t="n"/>
      <c r="E35" s="13" t="n"/>
      <c r="F35" s="11" t="n"/>
    </row>
    <row r="36" ht="40" customHeight="1">
      <c r="A36" s="67" t="inlineStr">
        <is>
          <t>What to do with a friend or family answer</t>
        </is>
      </c>
      <c r="B36" s="31" t="inlineStr">
        <is>
          <t>Ask who, thank that person, and consider whether a small referral reward would keep it happening. That line exists on the budget sheet for a reason.</t>
        </is>
      </c>
      <c r="C36" s="13" t="n"/>
      <c r="D36" s="13" t="n"/>
      <c r="E36" s="13" t="n"/>
      <c r="F36" s="11" t="n"/>
    </row>
    <row r="37" ht="40" customHeight="1">
      <c r="A37" s="67" t="inlineStr">
        <is>
          <t>What to do when the same answer keeps coming up</t>
        </is>
      </c>
      <c r="B37" s="31" t="inlineStr">
        <is>
          <t>Put more money and more hours into that channel and take them off the bottom of the ranking. Do this once a quarter, not once a week.</t>
        </is>
      </c>
      <c r="C37" s="13" t="n"/>
      <c r="D37" s="13" t="n"/>
      <c r="E37" s="13" t="n"/>
      <c r="F37" s="11" t="n"/>
    </row>
    <row r="38" ht="40" customHeight="1">
      <c r="A38" s="67" t="inlineStr">
        <is>
          <t>What to do when nobody can remember</t>
        </is>
      </c>
      <c r="B38" s="31" t="inlineStr">
        <is>
          <t>That usually means awareness, not a channel: they have seen your name in several places over months. Keep the cheap, constant things going, like the vehicle and the signage, and stop expecting them to show up in a tracking report.</t>
        </is>
      </c>
      <c r="C38" s="13" t="n"/>
      <c r="D38" s="13" t="n"/>
      <c r="E38" s="13" t="n"/>
      <c r="F38" s="11" t="n"/>
    </row>
    <row r="40" ht="22" customHeight="1">
      <c r="A40" s="43" t="inlineStr">
        <is>
          <t>VAT ON MARKETING SPEND</t>
        </is>
      </c>
      <c r="B40" s="44" t="n"/>
      <c r="C40" s="44" t="n"/>
      <c r="D40" s="44" t="n"/>
      <c r="E40" s="44" t="n"/>
      <c r="F40" s="44" t="n"/>
    </row>
    <row r="41" ht="40.5" customHeight="1">
      <c r="A41"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42" ht="46" customHeight="1">
      <c r="A42" s="67" t="inlineStr">
        <is>
          <t>If you are registered for VAT</t>
        </is>
      </c>
      <c r="B42" s="31" t="inlineStr">
        <is>
          <t>Advertising, printing, signage, photography, hosting and stall fees are ordinary business expenses. The VAT you pay on them is input tax and you claim it back on your VAT201, so the real cost to you is the amount excluding VAT. Budget the amounts excluding VAT throughout this workbook.</t>
        </is>
      </c>
      <c r="C42" s="13" t="n"/>
      <c r="D42" s="13" t="n"/>
      <c r="E42" s="13" t="n"/>
      <c r="F42" s="11" t="n"/>
    </row>
    <row r="43" ht="46" customHeight="1">
      <c r="A43" s="67" t="inlineStr">
        <is>
          <t>If you are not registered for VAT</t>
        </is>
      </c>
      <c r="B43" s="31" t="inlineStr">
        <is>
          <t>You cannot claim anything back, so the VAT is simply part of the price. Budget the amounts including VAT, which is what actually leaves your bank account.</t>
        </is>
      </c>
      <c r="C43" s="13" t="n"/>
      <c r="D43" s="13" t="n"/>
      <c r="E43" s="13" t="n"/>
      <c r="F43" s="11" t="n"/>
    </row>
    <row r="44" ht="46" customHeight="1">
      <c r="A44" s="67" t="inlineStr">
        <is>
          <t>You need the invoice to claim anything</t>
        </is>
      </c>
      <c r="B44" s="31" t="inlineStr">
        <is>
          <t>No valid tax invoice, no input tax. Where the amount is more than R5 000 including VAT you need a full tax invoice showing the supplier's VAT number and your business name and address. Between R50 and R5 000 an abridged tax invoice is enough. Keep them for five years.</t>
        </is>
      </c>
      <c r="C44" s="13" t="n"/>
      <c r="D44" s="13" t="n"/>
      <c r="E44" s="13" t="n"/>
      <c r="F44" s="11" t="n"/>
    </row>
    <row r="45" ht="46" customHeight="1">
      <c r="A45" s="67" t="inlineStr">
        <is>
          <t>Overseas platforms</t>
        </is>
      </c>
      <c r="B45" s="31" t="inlineStr">
        <is>
          <t>Some foreign suppliers of electronic services are registered for VAT in South Africa and issue a South African tax invoice, and some are not. Look at the invoice before you assume there is VAT on it to claim.</t>
        </is>
      </c>
      <c r="C45" s="13" t="n"/>
      <c r="D45" s="13" t="n"/>
      <c r="E45" s="13" t="n"/>
      <c r="F45" s="11" t="n"/>
    </row>
    <row r="46" ht="46" customHeight="1">
      <c r="A46" s="67" t="inlineStr">
        <is>
          <t>Keep one basis, not two</t>
        </is>
      </c>
      <c r="B46" s="31" t="inlineStr">
        <is>
          <t>The single most common mistake is planning excluding VAT and capturing the actual including VAT. The variance then shows an overspend of about 15% on every line and none of it is real.</t>
        </is>
      </c>
      <c r="C46" s="13" t="n"/>
      <c r="D46" s="13" t="n"/>
      <c r="E46" s="13" t="n"/>
      <c r="F46" s="11" t="n"/>
    </row>
    <row r="48" ht="22" customHeight="1">
      <c r="A48" s="28" t="inlineStr">
        <is>
          <t>TAKING VAT OFF A PRICE, OR PUTTING IT ON</t>
        </is>
      </c>
      <c r="B48" s="29" t="n"/>
      <c r="C48" s="29" t="n"/>
      <c r="D48" s="29" t="n"/>
      <c r="E48" s="29" t="n"/>
      <c r="F48" s="29" t="n"/>
    </row>
    <row r="49" ht="17.5" customHeight="1">
      <c r="A49" s="7" t="inlineStr">
        <is>
          <t>Note: type into whichever white cell you have the figure for. VAT is 15%.</t>
        </is>
      </c>
    </row>
    <row r="50" ht="22" customHeight="1">
      <c r="A50" s="9" t="inlineStr">
        <is>
          <t>A price excluding VAT</t>
        </is>
      </c>
      <c r="B50" s="66" t="n">
        <v>1000</v>
      </c>
      <c r="C50" s="48" t="inlineStr">
        <is>
          <t>What a registered vendor should put in the budget.</t>
        </is>
      </c>
    </row>
    <row r="51" ht="22" customHeight="1">
      <c r="A51" s="9" t="inlineStr">
        <is>
          <t>VAT on it</t>
        </is>
      </c>
      <c r="B51" s="72">
        <f>ROUND(B50*0.15,2)</f>
        <v/>
      </c>
      <c r="C51" s="48" t="inlineStr">
        <is>
          <t>Fifteen percent of the amount excluding VAT.</t>
        </is>
      </c>
    </row>
    <row r="52" ht="22" customHeight="1">
      <c r="A52" s="9" t="inlineStr">
        <is>
          <t>The same price including VAT</t>
        </is>
      </c>
      <c r="B52" s="73">
        <f>B50+ROUND(B50*0.15,2)</f>
        <v/>
      </c>
      <c r="C52" s="48" t="inlineStr">
        <is>
          <t>What somebody who is not registered should put in the budget.</t>
        </is>
      </c>
    </row>
    <row r="53" ht="22" customHeight="1">
      <c r="A53" s="9" t="inlineStr">
        <is>
          <t>A price including VAT</t>
        </is>
      </c>
      <c r="B53" s="66" t="n">
        <v>1150</v>
      </c>
      <c r="C53" s="48" t="inlineStr">
        <is>
          <t>What the supplier's invoice says in total.</t>
        </is>
      </c>
    </row>
    <row r="54" ht="22" customHeight="1">
      <c r="A54" s="9" t="inlineStr">
        <is>
          <t>The amount excluding VAT</t>
        </is>
      </c>
      <c r="B54" s="73">
        <f>ROUND(B53/1.15,2)</f>
        <v/>
      </c>
      <c r="C54" s="48" t="inlineStr">
        <is>
          <t>The invoice total divided by 1.15.</t>
        </is>
      </c>
    </row>
    <row r="55" ht="22" customHeight="1">
      <c r="A55" s="9" t="inlineStr">
        <is>
          <t>The VAT inside it</t>
        </is>
      </c>
      <c r="B55" s="72">
        <f>B53-ROUND(B53/1.15,2)</f>
        <v/>
      </c>
      <c r="C55" s="48" t="inlineStr">
        <is>
          <t>What a registered vendor claims back as input tax.</t>
        </is>
      </c>
    </row>
    <row r="57" ht="40.5" customHeight="1">
      <c r="A57" s="7" t="inlineStr">
        <is>
          <t>Note: registration for VAT is compulsory once your taxable turnover passes R 2 300 000 in any twelve month period, and voluntary from R 120 000. Both thresholds changed on 1 April 2026, up from R1 000 000 and R50 000. If you are close to the compulsory figure, work out what claiming the VAT on your marketing would be worth before you decide how you feel about it.</t>
        </is>
      </c>
    </row>
    <row r="58" ht="29" customHeight="1">
      <c r="A58" s="7" t="inlineStr">
        <is>
          <t>Note: rates, thresholds and fees quoted in this template were correct on 09 August 2026. Confirm the current figures on sars.gov.za, cipc.co.za or labour.gov.za before you rely on them.</t>
        </is>
      </c>
    </row>
    <row r="59" ht="29" customHeight="1">
      <c r="A59" s="8" t="inlineStr">
        <is>
          <t>Important: the direct marketing you pay for is also regulated. Before you buy a list, send a bulk SMS or start a WhatsApp broadcast, read the POPIA section on the reference sheet of template F1 and the consent record in template F5. A cheap channel that earns you an enforcement notice is not cheap.</t>
        </is>
      </c>
    </row>
  </sheetData>
  <mergeCells count="49">
    <mergeCell ref="A41:F41"/>
    <mergeCell ref="C52:F52"/>
    <mergeCell ref="B25:F25"/>
    <mergeCell ref="B46:F46"/>
    <mergeCell ref="E14:F14"/>
    <mergeCell ref="E17:F17"/>
    <mergeCell ref="A21:F21"/>
    <mergeCell ref="B27:F27"/>
    <mergeCell ref="A57:F57"/>
    <mergeCell ref="A2:F2"/>
    <mergeCell ref="B43:F43"/>
    <mergeCell ref="C53:F53"/>
    <mergeCell ref="B42:F42"/>
    <mergeCell ref="A23:F23"/>
    <mergeCell ref="A32:F32"/>
    <mergeCell ref="C6:F6"/>
    <mergeCell ref="A8:F8"/>
    <mergeCell ref="E13:F13"/>
    <mergeCell ref="C5:F5"/>
    <mergeCell ref="B44:F44"/>
    <mergeCell ref="B29:F29"/>
    <mergeCell ref="A10:F10"/>
    <mergeCell ref="B38:F38"/>
    <mergeCell ref="E15:F15"/>
    <mergeCell ref="B34:F34"/>
    <mergeCell ref="C4:F4"/>
    <mergeCell ref="B28:F28"/>
    <mergeCell ref="B37:F37"/>
    <mergeCell ref="C54:F54"/>
    <mergeCell ref="A58:F58"/>
    <mergeCell ref="A40:F40"/>
    <mergeCell ref="A48:F48"/>
    <mergeCell ref="C55:F55"/>
    <mergeCell ref="C50:F50"/>
    <mergeCell ref="A59:F59"/>
    <mergeCell ref="B30:F30"/>
    <mergeCell ref="A11:F11"/>
    <mergeCell ref="D19:F19"/>
    <mergeCell ref="A49:F49"/>
    <mergeCell ref="E16:F16"/>
    <mergeCell ref="B24:F24"/>
    <mergeCell ref="B33:F33"/>
    <mergeCell ref="A1:F1"/>
    <mergeCell ref="C12:F12"/>
    <mergeCell ref="B45:F45"/>
    <mergeCell ref="B36:F36"/>
    <mergeCell ref="C51:F51"/>
    <mergeCell ref="B26:F26"/>
    <mergeCell ref="B35:F3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2026-08-10T11:21:54Z</dcterms:created>
  <dcterms:modified xmlns:dcterms="http://purl.org/dc/terms/" xmlns:xsi="http://www.w3.org/2001/XMLSchema-instance" xsi:type="dcterms:W3CDTF">2026-08-10T11:21:55Z</dcterms:modified>
</cp:coreProperties>
</file>